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0" yWindow="120" windowWidth="23520" windowHeight="14420" firstSheet="7" activeTab="13"/>
  </bookViews>
  <sheets>
    <sheet name="Pop's Providers " sheetId="5" r:id="rId1"/>
    <sheet name="Pop's July" sheetId="8" r:id="rId2"/>
    <sheet name="Pop's August" sheetId="9" r:id="rId3"/>
    <sheet name="Pop's Sept." sheetId="11" r:id="rId4"/>
    <sheet name="Pop's Oct." sheetId="10" r:id="rId5"/>
    <sheet name="Pops Nov." sheetId="12" r:id="rId6"/>
    <sheet name="Pop's Dec." sheetId="13" r:id="rId7"/>
    <sheet name="Pop's Jan." sheetId="14" r:id="rId8"/>
    <sheet name="Pop's Feb." sheetId="15" r:id="rId9"/>
    <sheet name="Pop's March" sheetId="16" r:id="rId10"/>
    <sheet name="Pop's April" sheetId="17" r:id="rId11"/>
    <sheet name="Pop.s May" sheetId="18" r:id="rId12"/>
    <sheet name="Pop's June" sheetId="19" r:id="rId13"/>
    <sheet name="Cost Share Data" sheetId="4" r:id="rId14"/>
    <sheet name="Balance " sheetId="6" r:id="rId15"/>
    <sheet name="Master Spreadsheet Template" sheetId="20" r:id="rId16"/>
    <sheet name="Master Monthly Invoice " sheetId="21" r:id="rId17"/>
    <sheet name="Balance Master" sheetId="22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6" l="1"/>
  <c r="O24" i="6"/>
  <c r="N22" i="6"/>
  <c r="N24" i="6"/>
  <c r="O13" i="6"/>
  <c r="M22" i="6"/>
  <c r="M24" i="6"/>
  <c r="N13" i="6"/>
  <c r="L22" i="6"/>
  <c r="L24" i="6"/>
  <c r="K22" i="6"/>
  <c r="K24" i="6"/>
  <c r="L13" i="6"/>
  <c r="J22" i="6"/>
  <c r="J24" i="6"/>
  <c r="K13" i="6"/>
  <c r="I22" i="6"/>
  <c r="I24" i="6"/>
  <c r="J13" i="6"/>
  <c r="H22" i="6"/>
  <c r="H24" i="6"/>
  <c r="G22" i="6"/>
  <c r="G24" i="6"/>
  <c r="H13" i="6"/>
  <c r="F22" i="6"/>
  <c r="F24" i="6"/>
  <c r="G13" i="6"/>
  <c r="E14" i="6"/>
  <c r="E18" i="6"/>
  <c r="F12" i="6"/>
  <c r="E22" i="6"/>
  <c r="E24" i="6"/>
  <c r="F13" i="6"/>
  <c r="F14" i="6"/>
  <c r="F18" i="6"/>
  <c r="G12" i="6"/>
  <c r="G14" i="6"/>
  <c r="G18" i="6"/>
  <c r="H12" i="6"/>
  <c r="M13" i="6"/>
  <c r="I13" i="6"/>
  <c r="O22" i="22"/>
  <c r="O24" i="22"/>
  <c r="N22" i="22"/>
  <c r="N24" i="22"/>
  <c r="M22" i="22"/>
  <c r="M24" i="22"/>
  <c r="N13" i="22"/>
  <c r="L22" i="22"/>
  <c r="L24" i="22"/>
  <c r="K22" i="22"/>
  <c r="K24" i="22"/>
  <c r="J22" i="22"/>
  <c r="J24" i="22"/>
  <c r="I22" i="22"/>
  <c r="I24" i="22"/>
  <c r="H22" i="22"/>
  <c r="H24" i="22"/>
  <c r="G22" i="22"/>
  <c r="G24" i="22"/>
  <c r="F22" i="22"/>
  <c r="F24" i="22"/>
  <c r="E14" i="22"/>
  <c r="E18" i="22"/>
  <c r="F12" i="22"/>
  <c r="E22" i="22"/>
  <c r="E24" i="22"/>
  <c r="F13" i="22"/>
  <c r="F14" i="22"/>
  <c r="F18" i="22"/>
  <c r="G12" i="22"/>
  <c r="O13" i="22"/>
  <c r="M13" i="22"/>
  <c r="L13" i="22"/>
  <c r="K13" i="22"/>
  <c r="J13" i="22"/>
  <c r="I13" i="22"/>
  <c r="H13" i="22"/>
  <c r="G13" i="22"/>
  <c r="M29" i="21"/>
  <c r="L29" i="21"/>
  <c r="K29" i="21"/>
  <c r="J29" i="21"/>
  <c r="I29" i="21"/>
  <c r="H29" i="21"/>
  <c r="G29" i="21"/>
  <c r="F29" i="21"/>
  <c r="E29" i="21"/>
  <c r="D29" i="21"/>
  <c r="P26" i="21"/>
  <c r="O26" i="21"/>
  <c r="N26" i="21"/>
  <c r="Q26" i="21"/>
  <c r="Q25" i="21"/>
  <c r="N25" i="21"/>
  <c r="O25" i="21"/>
  <c r="P24" i="21"/>
  <c r="O24" i="21"/>
  <c r="N24" i="21"/>
  <c r="Q24" i="21"/>
  <c r="N23" i="21"/>
  <c r="Q23" i="21"/>
  <c r="O23" i="21"/>
  <c r="Q22" i="21"/>
  <c r="N22" i="21"/>
  <c r="O22" i="21"/>
  <c r="P21" i="21"/>
  <c r="N21" i="21"/>
  <c r="Q21" i="21"/>
  <c r="O20" i="21"/>
  <c r="N20" i="21"/>
  <c r="Q20" i="21"/>
  <c r="O19" i="21"/>
  <c r="N19" i="21"/>
  <c r="Q19" i="21"/>
  <c r="N18" i="21"/>
  <c r="Q18" i="21"/>
  <c r="O18" i="21"/>
  <c r="Q17" i="21"/>
  <c r="N17" i="21"/>
  <c r="O17" i="21"/>
  <c r="Q16" i="21"/>
  <c r="N16" i="21"/>
  <c r="O16" i="21"/>
  <c r="O15" i="21"/>
  <c r="N15" i="21"/>
  <c r="Q15" i="21"/>
  <c r="N14" i="21"/>
  <c r="Q14" i="21"/>
  <c r="O14" i="21"/>
  <c r="P13" i="21"/>
  <c r="N13" i="21"/>
  <c r="Q13" i="21"/>
  <c r="O13" i="21"/>
  <c r="P12" i="21"/>
  <c r="N12" i="21"/>
  <c r="Q12" i="21"/>
  <c r="O12" i="21"/>
  <c r="N29" i="21"/>
  <c r="L23" i="20"/>
  <c r="J23" i="20"/>
  <c r="F23" i="20"/>
  <c r="K23" i="20"/>
  <c r="L22" i="20"/>
  <c r="F22" i="20"/>
  <c r="M22" i="20"/>
  <c r="J22" i="20"/>
  <c r="G22" i="20"/>
  <c r="H22" i="20"/>
  <c r="M29" i="19"/>
  <c r="L29" i="19"/>
  <c r="K29" i="19"/>
  <c r="J29" i="19"/>
  <c r="I29" i="19"/>
  <c r="H29" i="19"/>
  <c r="G29" i="19"/>
  <c r="F29" i="19"/>
  <c r="E29" i="19"/>
  <c r="D29" i="19"/>
  <c r="P26" i="19"/>
  <c r="O26" i="19"/>
  <c r="N26" i="19"/>
  <c r="Q25" i="19"/>
  <c r="N25" i="19"/>
  <c r="O25" i="19"/>
  <c r="P24" i="19"/>
  <c r="N24" i="19"/>
  <c r="Q24" i="19"/>
  <c r="O23" i="19"/>
  <c r="N23" i="19"/>
  <c r="Q23" i="19"/>
  <c r="Q22" i="19"/>
  <c r="N22" i="19"/>
  <c r="O22" i="19"/>
  <c r="P21" i="19"/>
  <c r="O21" i="19"/>
  <c r="N21" i="19"/>
  <c r="Q21" i="19"/>
  <c r="N20" i="19"/>
  <c r="Q20" i="19"/>
  <c r="O20" i="19"/>
  <c r="O19" i="19"/>
  <c r="N19" i="19"/>
  <c r="Q19" i="19"/>
  <c r="O18" i="19"/>
  <c r="N18" i="19"/>
  <c r="Q18" i="19"/>
  <c r="Q17" i="19"/>
  <c r="N17" i="19"/>
  <c r="O17" i="19"/>
  <c r="Q16" i="19"/>
  <c r="N16" i="19"/>
  <c r="O16" i="19"/>
  <c r="N15" i="19"/>
  <c r="Q15" i="19"/>
  <c r="O15" i="19"/>
  <c r="O14" i="19"/>
  <c r="N14" i="19"/>
  <c r="Q14" i="19"/>
  <c r="P13" i="19"/>
  <c r="O13" i="19"/>
  <c r="N13" i="19"/>
  <c r="Q13" i="19"/>
  <c r="P12" i="19"/>
  <c r="O12" i="19"/>
  <c r="N12" i="19"/>
  <c r="M29" i="18"/>
  <c r="L29" i="18"/>
  <c r="K29" i="18"/>
  <c r="J29" i="18"/>
  <c r="I29" i="18"/>
  <c r="H29" i="18"/>
  <c r="G29" i="18"/>
  <c r="F29" i="18"/>
  <c r="E29" i="18"/>
  <c r="D29" i="18"/>
  <c r="P26" i="18"/>
  <c r="O26" i="18"/>
  <c r="N26" i="18"/>
  <c r="Q25" i="18"/>
  <c r="N25" i="18"/>
  <c r="O25" i="18"/>
  <c r="P24" i="18"/>
  <c r="O24" i="18"/>
  <c r="N24" i="18"/>
  <c r="O23" i="18"/>
  <c r="N23" i="18"/>
  <c r="Q23" i="18"/>
  <c r="Q22" i="18"/>
  <c r="N22" i="18"/>
  <c r="O22" i="18"/>
  <c r="P21" i="18"/>
  <c r="O21" i="18"/>
  <c r="N21" i="18"/>
  <c r="Q21" i="18"/>
  <c r="N20" i="18"/>
  <c r="Q20" i="18"/>
  <c r="O20" i="18"/>
  <c r="O19" i="18"/>
  <c r="N19" i="18"/>
  <c r="Q19" i="18"/>
  <c r="O18" i="18"/>
  <c r="N18" i="18"/>
  <c r="Q18" i="18"/>
  <c r="Q17" i="18"/>
  <c r="N17" i="18"/>
  <c r="O17" i="18"/>
  <c r="Q16" i="18"/>
  <c r="N16" i="18"/>
  <c r="O16" i="18"/>
  <c r="N15" i="18"/>
  <c r="Q15" i="18"/>
  <c r="O15" i="18"/>
  <c r="O14" i="18"/>
  <c r="N14" i="18"/>
  <c r="Q14" i="18"/>
  <c r="P13" i="18"/>
  <c r="O13" i="18"/>
  <c r="N13" i="18"/>
  <c r="Q13" i="18"/>
  <c r="P12" i="18"/>
  <c r="O12" i="18"/>
  <c r="N12" i="18"/>
  <c r="M29" i="17"/>
  <c r="L29" i="17"/>
  <c r="K29" i="17"/>
  <c r="J29" i="17"/>
  <c r="I29" i="17"/>
  <c r="H29" i="17"/>
  <c r="G29" i="17"/>
  <c r="F29" i="17"/>
  <c r="E29" i="17"/>
  <c r="D29" i="17"/>
  <c r="P26" i="17"/>
  <c r="O26" i="17"/>
  <c r="N26" i="17"/>
  <c r="Q26" i="17"/>
  <c r="Q25" i="17"/>
  <c r="N25" i="17"/>
  <c r="O25" i="17"/>
  <c r="P24" i="17"/>
  <c r="O24" i="17"/>
  <c r="N24" i="17"/>
  <c r="O23" i="17"/>
  <c r="N23" i="17"/>
  <c r="Q23" i="17"/>
  <c r="Q22" i="17"/>
  <c r="N22" i="17"/>
  <c r="O22" i="17"/>
  <c r="P21" i="17"/>
  <c r="O21" i="17"/>
  <c r="N21" i="17"/>
  <c r="N20" i="17"/>
  <c r="Q20" i="17"/>
  <c r="O20" i="17"/>
  <c r="O19" i="17"/>
  <c r="N19" i="17"/>
  <c r="Q19" i="17"/>
  <c r="O18" i="17"/>
  <c r="N18" i="17"/>
  <c r="Q18" i="17"/>
  <c r="Q17" i="17"/>
  <c r="N17" i="17"/>
  <c r="O17" i="17"/>
  <c r="Q16" i="17"/>
  <c r="N16" i="17"/>
  <c r="O16" i="17"/>
  <c r="N15" i="17"/>
  <c r="Q15" i="17"/>
  <c r="O15" i="17"/>
  <c r="O14" i="17"/>
  <c r="N14" i="17"/>
  <c r="Q14" i="17"/>
  <c r="P13" i="17"/>
  <c r="O13" i="17"/>
  <c r="N13" i="17"/>
  <c r="Q13" i="17"/>
  <c r="P12" i="17"/>
  <c r="O12" i="17"/>
  <c r="N12" i="17"/>
  <c r="M29" i="16"/>
  <c r="L29" i="16"/>
  <c r="K29" i="16"/>
  <c r="J29" i="16"/>
  <c r="I29" i="16"/>
  <c r="H29" i="16"/>
  <c r="G29" i="16"/>
  <c r="F29" i="16"/>
  <c r="E29" i="16"/>
  <c r="D29" i="16"/>
  <c r="P26" i="16"/>
  <c r="O26" i="16"/>
  <c r="N26" i="16"/>
  <c r="Q26" i="16"/>
  <c r="Q25" i="16"/>
  <c r="N25" i="16"/>
  <c r="O25" i="16"/>
  <c r="P24" i="16"/>
  <c r="O24" i="16"/>
  <c r="N24" i="16"/>
  <c r="O23" i="16"/>
  <c r="N23" i="16"/>
  <c r="Q23" i="16"/>
  <c r="Q22" i="16"/>
  <c r="N22" i="16"/>
  <c r="O22" i="16"/>
  <c r="P21" i="16"/>
  <c r="O21" i="16"/>
  <c r="N21" i="16"/>
  <c r="N20" i="16"/>
  <c r="Q20" i="16"/>
  <c r="O20" i="16"/>
  <c r="O19" i="16"/>
  <c r="N19" i="16"/>
  <c r="Q19" i="16"/>
  <c r="O18" i="16"/>
  <c r="N18" i="16"/>
  <c r="Q18" i="16"/>
  <c r="Q17" i="16"/>
  <c r="N17" i="16"/>
  <c r="O17" i="16"/>
  <c r="Q16" i="16"/>
  <c r="N16" i="16"/>
  <c r="O16" i="16"/>
  <c r="N15" i="16"/>
  <c r="Q15" i="16"/>
  <c r="O15" i="16"/>
  <c r="O14" i="16"/>
  <c r="N14" i="16"/>
  <c r="Q14" i="16"/>
  <c r="P13" i="16"/>
  <c r="O13" i="16"/>
  <c r="N13" i="16"/>
  <c r="Q13" i="16"/>
  <c r="P12" i="16"/>
  <c r="O12" i="16"/>
  <c r="N12" i="16"/>
  <c r="M29" i="15"/>
  <c r="L29" i="15"/>
  <c r="K29" i="15"/>
  <c r="J29" i="15"/>
  <c r="I29" i="15"/>
  <c r="H29" i="15"/>
  <c r="G29" i="15"/>
  <c r="F29" i="15"/>
  <c r="E29" i="15"/>
  <c r="D29" i="15"/>
  <c r="P26" i="15"/>
  <c r="O26" i="15"/>
  <c r="N26" i="15"/>
  <c r="Q26" i="15"/>
  <c r="Q25" i="15"/>
  <c r="N25" i="15"/>
  <c r="O25" i="15"/>
  <c r="P24" i="15"/>
  <c r="O24" i="15"/>
  <c r="N24" i="15"/>
  <c r="O23" i="15"/>
  <c r="N23" i="15"/>
  <c r="Q23" i="15"/>
  <c r="Q22" i="15"/>
  <c r="N22" i="15"/>
  <c r="O22" i="15"/>
  <c r="P21" i="15"/>
  <c r="O21" i="15"/>
  <c r="N21" i="15"/>
  <c r="O20" i="15"/>
  <c r="N20" i="15"/>
  <c r="Q20" i="15"/>
  <c r="N19" i="15"/>
  <c r="Q19" i="15"/>
  <c r="O19" i="15"/>
  <c r="N18" i="15"/>
  <c r="Q18" i="15"/>
  <c r="O18" i="15"/>
  <c r="Q17" i="15"/>
  <c r="N17" i="15"/>
  <c r="O17" i="15"/>
  <c r="Q16" i="15"/>
  <c r="N16" i="15"/>
  <c r="O16" i="15"/>
  <c r="N15" i="15"/>
  <c r="Q15" i="15"/>
  <c r="O15" i="15"/>
  <c r="O14" i="15"/>
  <c r="N14" i="15"/>
  <c r="Q14" i="15"/>
  <c r="P13" i="15"/>
  <c r="N13" i="15"/>
  <c r="Q13" i="15"/>
  <c r="P12" i="15"/>
  <c r="N12" i="15"/>
  <c r="Q12" i="15"/>
  <c r="M29" i="14"/>
  <c r="L29" i="14"/>
  <c r="K29" i="14"/>
  <c r="J29" i="14"/>
  <c r="I29" i="14"/>
  <c r="H29" i="14"/>
  <c r="G29" i="14"/>
  <c r="F29" i="14"/>
  <c r="E29" i="14"/>
  <c r="D29" i="14"/>
  <c r="P26" i="14"/>
  <c r="O26" i="14"/>
  <c r="N26" i="14"/>
  <c r="Q25" i="14"/>
  <c r="N25" i="14"/>
  <c r="O25" i="14"/>
  <c r="P24" i="14"/>
  <c r="N24" i="14"/>
  <c r="Q24" i="14"/>
  <c r="O24" i="14"/>
  <c r="N23" i="14"/>
  <c r="Q23" i="14"/>
  <c r="O23" i="14"/>
  <c r="Q22" i="14"/>
  <c r="N22" i="14"/>
  <c r="O22" i="14"/>
  <c r="P21" i="14"/>
  <c r="O21" i="14"/>
  <c r="N21" i="14"/>
  <c r="Q21" i="14"/>
  <c r="O20" i="14"/>
  <c r="N20" i="14"/>
  <c r="Q20" i="14"/>
  <c r="O19" i="14"/>
  <c r="N19" i="14"/>
  <c r="Q19" i="14"/>
  <c r="O18" i="14"/>
  <c r="N18" i="14"/>
  <c r="Q18" i="14"/>
  <c r="Q17" i="14"/>
  <c r="N17" i="14"/>
  <c r="O17" i="14"/>
  <c r="Q16" i="14"/>
  <c r="N16" i="14"/>
  <c r="O16" i="14"/>
  <c r="O15" i="14"/>
  <c r="N15" i="14"/>
  <c r="Q15" i="14"/>
  <c r="N14" i="14"/>
  <c r="Q14" i="14"/>
  <c r="O14" i="14"/>
  <c r="P13" i="14"/>
  <c r="N13" i="14"/>
  <c r="Q13" i="14"/>
  <c r="P12" i="14"/>
  <c r="N12" i="14"/>
  <c r="Q12" i="14"/>
  <c r="M29" i="13"/>
  <c r="L29" i="13"/>
  <c r="K29" i="13"/>
  <c r="J29" i="13"/>
  <c r="I29" i="13"/>
  <c r="H29" i="13"/>
  <c r="G29" i="13"/>
  <c r="F29" i="13"/>
  <c r="E29" i="13"/>
  <c r="D29" i="13"/>
  <c r="P26" i="13"/>
  <c r="O26" i="13"/>
  <c r="N26" i="13"/>
  <c r="Q25" i="13"/>
  <c r="N25" i="13"/>
  <c r="O25" i="13"/>
  <c r="P24" i="13"/>
  <c r="O24" i="13"/>
  <c r="N24" i="13"/>
  <c r="O23" i="13"/>
  <c r="N23" i="13"/>
  <c r="Q23" i="13"/>
  <c r="Q22" i="13"/>
  <c r="N22" i="13"/>
  <c r="O22" i="13"/>
  <c r="P21" i="13"/>
  <c r="N21" i="13"/>
  <c r="Q21" i="13"/>
  <c r="O20" i="13"/>
  <c r="N20" i="13"/>
  <c r="Q20" i="13"/>
  <c r="N19" i="13"/>
  <c r="Q19" i="13"/>
  <c r="O19" i="13"/>
  <c r="N18" i="13"/>
  <c r="Q18" i="13"/>
  <c r="O18" i="13"/>
  <c r="Q17" i="13"/>
  <c r="N17" i="13"/>
  <c r="O17" i="13"/>
  <c r="Q16" i="13"/>
  <c r="N16" i="13"/>
  <c r="O16" i="13"/>
  <c r="N15" i="13"/>
  <c r="Q15" i="13"/>
  <c r="O15" i="13"/>
  <c r="O14" i="13"/>
  <c r="N14" i="13"/>
  <c r="Q14" i="13"/>
  <c r="P13" i="13"/>
  <c r="N13" i="13"/>
  <c r="Q13" i="13"/>
  <c r="P12" i="13"/>
  <c r="N12" i="13"/>
  <c r="Q12" i="13"/>
  <c r="M29" i="12"/>
  <c r="L29" i="12"/>
  <c r="K29" i="12"/>
  <c r="J29" i="12"/>
  <c r="I29" i="12"/>
  <c r="H29" i="12"/>
  <c r="G29" i="12"/>
  <c r="P26" i="12"/>
  <c r="O26" i="12"/>
  <c r="N26" i="12"/>
  <c r="Q25" i="12"/>
  <c r="N25" i="12"/>
  <c r="O25" i="12"/>
  <c r="P24" i="12"/>
  <c r="O24" i="12"/>
  <c r="N24" i="12"/>
  <c r="N23" i="12"/>
  <c r="Q23" i="12"/>
  <c r="O23" i="12"/>
  <c r="Q22" i="12"/>
  <c r="N22" i="12"/>
  <c r="O22" i="12"/>
  <c r="P21" i="12"/>
  <c r="O21" i="12"/>
  <c r="N21" i="12"/>
  <c r="Q21" i="12"/>
  <c r="O20" i="12"/>
  <c r="N20" i="12"/>
  <c r="Q20" i="12"/>
  <c r="N19" i="12"/>
  <c r="Q19" i="12"/>
  <c r="O19" i="12"/>
  <c r="O18" i="12"/>
  <c r="N18" i="12"/>
  <c r="Q18" i="12"/>
  <c r="Q17" i="12"/>
  <c r="N17" i="12"/>
  <c r="O17" i="12"/>
  <c r="Q16" i="12"/>
  <c r="N16" i="12"/>
  <c r="O16" i="12"/>
  <c r="O15" i="12"/>
  <c r="N15" i="12"/>
  <c r="Q15" i="12"/>
  <c r="O14" i="12"/>
  <c r="N14" i="12"/>
  <c r="Q14" i="12"/>
  <c r="P13" i="12"/>
  <c r="N13" i="12"/>
  <c r="Q13" i="12"/>
  <c r="P12" i="12"/>
  <c r="N12" i="12"/>
  <c r="N29" i="12"/>
  <c r="M29" i="10"/>
  <c r="L29" i="10"/>
  <c r="K29" i="10"/>
  <c r="J29" i="10"/>
  <c r="I29" i="10"/>
  <c r="H29" i="10"/>
  <c r="G29" i="10"/>
  <c r="F29" i="10"/>
  <c r="E29" i="10"/>
  <c r="D29" i="10"/>
  <c r="P26" i="10"/>
  <c r="O26" i="10"/>
  <c r="N26" i="10"/>
  <c r="Q26" i="10"/>
  <c r="Q25" i="10"/>
  <c r="N25" i="10"/>
  <c r="O25" i="10"/>
  <c r="P24" i="10"/>
  <c r="O24" i="10"/>
  <c r="N24" i="10"/>
  <c r="O23" i="10"/>
  <c r="N23" i="10"/>
  <c r="Q23" i="10"/>
  <c r="Q22" i="10"/>
  <c r="N22" i="10"/>
  <c r="O22" i="10"/>
  <c r="P21" i="10"/>
  <c r="N21" i="10"/>
  <c r="Q21" i="10"/>
  <c r="O20" i="10"/>
  <c r="N20" i="10"/>
  <c r="Q20" i="10"/>
  <c r="N19" i="10"/>
  <c r="Q19" i="10"/>
  <c r="O19" i="10"/>
  <c r="N18" i="10"/>
  <c r="Q18" i="10"/>
  <c r="O18" i="10"/>
  <c r="Q17" i="10"/>
  <c r="N17" i="10"/>
  <c r="O17" i="10"/>
  <c r="Q16" i="10"/>
  <c r="N16" i="10"/>
  <c r="O16" i="10"/>
  <c r="N15" i="10"/>
  <c r="Q15" i="10"/>
  <c r="O15" i="10"/>
  <c r="O14" i="10"/>
  <c r="N14" i="10"/>
  <c r="Q14" i="10"/>
  <c r="P13" i="10"/>
  <c r="N13" i="10"/>
  <c r="Q13" i="10"/>
  <c r="P12" i="10"/>
  <c r="N12" i="10"/>
  <c r="Q12" i="10"/>
  <c r="M29" i="11"/>
  <c r="L29" i="11"/>
  <c r="K29" i="11"/>
  <c r="J29" i="11"/>
  <c r="I29" i="11"/>
  <c r="H29" i="11"/>
  <c r="G29" i="11"/>
  <c r="F29" i="11"/>
  <c r="E29" i="11"/>
  <c r="D29" i="11"/>
  <c r="P26" i="11"/>
  <c r="O26" i="11"/>
  <c r="N26" i="11"/>
  <c r="Q26" i="11"/>
  <c r="Q25" i="11"/>
  <c r="N25" i="11"/>
  <c r="O25" i="11"/>
  <c r="P24" i="11"/>
  <c r="N24" i="11"/>
  <c r="Q24" i="11"/>
  <c r="O24" i="11"/>
  <c r="O23" i="11"/>
  <c r="N23" i="11"/>
  <c r="Q23" i="11"/>
  <c r="Q22" i="11"/>
  <c r="N22" i="11"/>
  <c r="O22" i="11"/>
  <c r="P21" i="11"/>
  <c r="N21" i="11"/>
  <c r="Q21" i="11"/>
  <c r="O20" i="11"/>
  <c r="N20" i="11"/>
  <c r="Q20" i="11"/>
  <c r="O19" i="11"/>
  <c r="N19" i="11"/>
  <c r="Q19" i="11"/>
  <c r="N18" i="11"/>
  <c r="Q18" i="11"/>
  <c r="O18" i="11"/>
  <c r="Q17" i="11"/>
  <c r="N17" i="11"/>
  <c r="O17" i="11"/>
  <c r="Q16" i="11"/>
  <c r="N16" i="11"/>
  <c r="O16" i="11"/>
  <c r="N15" i="11"/>
  <c r="Q15" i="11"/>
  <c r="O15" i="11"/>
  <c r="N14" i="11"/>
  <c r="Q14" i="11"/>
  <c r="O14" i="11"/>
  <c r="P13" i="11"/>
  <c r="N13" i="11"/>
  <c r="P12" i="11"/>
  <c r="N12" i="11"/>
  <c r="Q12" i="11"/>
  <c r="M29" i="9"/>
  <c r="L29" i="9"/>
  <c r="K29" i="9"/>
  <c r="J29" i="9"/>
  <c r="I29" i="9"/>
  <c r="H29" i="9"/>
  <c r="G29" i="9"/>
  <c r="F29" i="9"/>
  <c r="E29" i="9"/>
  <c r="D29" i="9"/>
  <c r="P26" i="9"/>
  <c r="O26" i="9"/>
  <c r="N26" i="9"/>
  <c r="Q25" i="9"/>
  <c r="N25" i="9"/>
  <c r="O25" i="9"/>
  <c r="P24" i="9"/>
  <c r="O24" i="9"/>
  <c r="N24" i="9"/>
  <c r="Q24" i="9"/>
  <c r="N23" i="9"/>
  <c r="Q23" i="9"/>
  <c r="O23" i="9"/>
  <c r="Q22" i="9"/>
  <c r="N22" i="9"/>
  <c r="O22" i="9"/>
  <c r="P21" i="9"/>
  <c r="O21" i="9"/>
  <c r="N21" i="9"/>
  <c r="O20" i="9"/>
  <c r="N20" i="9"/>
  <c r="Q20" i="9"/>
  <c r="O19" i="9"/>
  <c r="N19" i="9"/>
  <c r="Q19" i="9"/>
  <c r="O18" i="9"/>
  <c r="N18" i="9"/>
  <c r="Q18" i="9"/>
  <c r="Q17" i="9"/>
  <c r="N17" i="9"/>
  <c r="O17" i="9"/>
  <c r="Q16" i="9"/>
  <c r="N16" i="9"/>
  <c r="O16" i="9"/>
  <c r="O15" i="9"/>
  <c r="N15" i="9"/>
  <c r="Q15" i="9"/>
  <c r="O14" i="9"/>
  <c r="N14" i="9"/>
  <c r="Q14" i="9"/>
  <c r="P13" i="9"/>
  <c r="N13" i="9"/>
  <c r="Q13" i="9"/>
  <c r="P12" i="9"/>
  <c r="N12" i="9"/>
  <c r="O14" i="8"/>
  <c r="O15" i="8"/>
  <c r="O18" i="8"/>
  <c r="O19" i="8"/>
  <c r="O20" i="8"/>
  <c r="O23" i="8"/>
  <c r="G22" i="5"/>
  <c r="F22" i="5"/>
  <c r="H22" i="5"/>
  <c r="J22" i="5"/>
  <c r="K22" i="5"/>
  <c r="O22" i="5"/>
  <c r="P22" i="5"/>
  <c r="G23" i="5"/>
  <c r="F23" i="5"/>
  <c r="H23" i="5"/>
  <c r="J23" i="5"/>
  <c r="K23" i="5"/>
  <c r="N23" i="5"/>
  <c r="L23" i="5"/>
  <c r="M23" i="5"/>
  <c r="O23" i="5"/>
  <c r="P23" i="5"/>
  <c r="G24" i="5"/>
  <c r="F24" i="5"/>
  <c r="H24" i="5"/>
  <c r="J24" i="5"/>
  <c r="K24" i="5"/>
  <c r="O24" i="5"/>
  <c r="P24" i="5"/>
  <c r="G25" i="5"/>
  <c r="F25" i="5"/>
  <c r="H25" i="5"/>
  <c r="K25" i="5"/>
  <c r="M25" i="5"/>
  <c r="O25" i="5"/>
  <c r="P25" i="5"/>
  <c r="G26" i="5"/>
  <c r="F26" i="5"/>
  <c r="H26" i="5"/>
  <c r="J26" i="5"/>
  <c r="K26" i="5"/>
  <c r="O26" i="5"/>
  <c r="P26" i="5"/>
  <c r="G27" i="5"/>
  <c r="F27" i="5"/>
  <c r="H27" i="5"/>
  <c r="J27" i="5"/>
  <c r="K27" i="5"/>
  <c r="L27" i="5"/>
  <c r="M27" i="5"/>
  <c r="O27" i="5"/>
  <c r="P27" i="5"/>
  <c r="G28" i="5"/>
  <c r="F28" i="5"/>
  <c r="H28" i="5"/>
  <c r="J28" i="5"/>
  <c r="K28" i="5"/>
  <c r="O28" i="5"/>
  <c r="P28" i="5"/>
  <c r="G29" i="5"/>
  <c r="F29" i="5"/>
  <c r="H29" i="5"/>
  <c r="J29" i="5"/>
  <c r="K29" i="5"/>
  <c r="O29" i="5"/>
  <c r="P29" i="5"/>
  <c r="G30" i="5"/>
  <c r="F30" i="5"/>
  <c r="H30" i="5"/>
  <c r="K30" i="5"/>
  <c r="M30" i="5"/>
  <c r="O30" i="5"/>
  <c r="P30" i="5"/>
  <c r="G31" i="5"/>
  <c r="F31" i="5"/>
  <c r="H31" i="5"/>
  <c r="J31" i="5"/>
  <c r="K31" i="5"/>
  <c r="L31" i="5"/>
  <c r="M31" i="5"/>
  <c r="O31" i="5"/>
  <c r="P31" i="5"/>
  <c r="G32" i="5"/>
  <c r="F32" i="5"/>
  <c r="H32" i="5"/>
  <c r="K32" i="5"/>
  <c r="M32" i="5"/>
  <c r="O32" i="5"/>
  <c r="P32" i="5"/>
  <c r="G33" i="5"/>
  <c r="F33" i="5"/>
  <c r="H33" i="5"/>
  <c r="J33" i="5"/>
  <c r="K33" i="5"/>
  <c r="O33" i="5"/>
  <c r="P33" i="5"/>
  <c r="G34" i="5"/>
  <c r="F34" i="5"/>
  <c r="H34" i="5"/>
  <c r="J34" i="5"/>
  <c r="K34" i="5"/>
  <c r="O34" i="5"/>
  <c r="P34" i="5"/>
  <c r="G35" i="5"/>
  <c r="F35" i="5"/>
  <c r="H35" i="5"/>
  <c r="J35" i="5"/>
  <c r="K35" i="5"/>
  <c r="O35" i="5"/>
  <c r="P35" i="5"/>
  <c r="G36" i="5"/>
  <c r="F36" i="5"/>
  <c r="H36" i="5"/>
  <c r="J36" i="5"/>
  <c r="K36" i="5"/>
  <c r="L36" i="5"/>
  <c r="M36" i="5"/>
  <c r="O36" i="5"/>
  <c r="P36" i="5"/>
  <c r="P38" i="5"/>
  <c r="M29" i="8"/>
  <c r="L29" i="8"/>
  <c r="K29" i="8"/>
  <c r="J29" i="8"/>
  <c r="I29" i="8"/>
  <c r="H29" i="8"/>
  <c r="G29" i="8"/>
  <c r="F29" i="8"/>
  <c r="E29" i="8"/>
  <c r="Q16" i="8"/>
  <c r="Q17" i="8"/>
  <c r="Q25" i="8"/>
  <c r="Q22" i="8"/>
  <c r="L35" i="5"/>
  <c r="L37" i="5"/>
  <c r="J37" i="5"/>
  <c r="F37" i="5"/>
  <c r="L34" i="5"/>
  <c r="L24" i="5"/>
  <c r="L26" i="5"/>
  <c r="L28" i="5"/>
  <c r="L29" i="5"/>
  <c r="L33" i="5"/>
  <c r="L22" i="5"/>
  <c r="H14" i="6"/>
  <c r="H18" i="6"/>
  <c r="I12" i="6"/>
  <c r="I14" i="6"/>
  <c r="I18" i="6"/>
  <c r="J12" i="6"/>
  <c r="J14" i="6"/>
  <c r="J18" i="6"/>
  <c r="K12" i="6"/>
  <c r="K14" i="6"/>
  <c r="K18" i="6"/>
  <c r="L12" i="6"/>
  <c r="L14" i="6"/>
  <c r="L18" i="6"/>
  <c r="M12" i="6"/>
  <c r="M14" i="6"/>
  <c r="M18" i="6"/>
  <c r="N12" i="6"/>
  <c r="N14" i="6"/>
  <c r="N18" i="6"/>
  <c r="O12" i="6"/>
  <c r="O14" i="6"/>
  <c r="O18" i="6"/>
  <c r="G14" i="22"/>
  <c r="G18" i="22"/>
  <c r="H12" i="22"/>
  <c r="H14" i="22"/>
  <c r="H18" i="22"/>
  <c r="I12" i="22"/>
  <c r="I14" i="22"/>
  <c r="I18" i="22"/>
  <c r="J12" i="22"/>
  <c r="J14" i="22"/>
  <c r="J18" i="22"/>
  <c r="K12" i="22"/>
  <c r="K14" i="22"/>
  <c r="K18" i="22"/>
  <c r="L12" i="22"/>
  <c r="L14" i="22"/>
  <c r="L18" i="22"/>
  <c r="M12" i="22"/>
  <c r="M14" i="22"/>
  <c r="M18" i="22"/>
  <c r="N12" i="22"/>
  <c r="N14" i="22"/>
  <c r="N18" i="22"/>
  <c r="O12" i="22"/>
  <c r="O14" i="22"/>
  <c r="O18" i="22"/>
  <c r="Q29" i="21"/>
  <c r="O21" i="21"/>
  <c r="O29" i="21"/>
  <c r="M23" i="20"/>
  <c r="O23" i="20"/>
  <c r="P23" i="20"/>
  <c r="K22" i="20"/>
  <c r="O22" i="20"/>
  <c r="Q26" i="19"/>
  <c r="Q12" i="19"/>
  <c r="Q26" i="18"/>
  <c r="Q12" i="18"/>
  <c r="Q12" i="17"/>
  <c r="Q21" i="17"/>
  <c r="Q24" i="17"/>
  <c r="Q29" i="17"/>
  <c r="Q12" i="16"/>
  <c r="Q21" i="16"/>
  <c r="Q21" i="15"/>
  <c r="Q24" i="15"/>
  <c r="Q29" i="15"/>
  <c r="N29" i="15"/>
  <c r="Q26" i="14"/>
  <c r="Q29" i="14"/>
  <c r="N29" i="14"/>
  <c r="N29" i="13"/>
  <c r="O21" i="13"/>
  <c r="Q24" i="13"/>
  <c r="Q26" i="13"/>
  <c r="Q29" i="13"/>
  <c r="Q24" i="12"/>
  <c r="Q26" i="12"/>
  <c r="Q12" i="12"/>
  <c r="Q24" i="10"/>
  <c r="Q29" i="10"/>
  <c r="N29" i="10"/>
  <c r="O21" i="10"/>
  <c r="Q13" i="11"/>
  <c r="Q29" i="11"/>
  <c r="N29" i="11"/>
  <c r="O21" i="11"/>
  <c r="N29" i="9"/>
  <c r="Q12" i="9"/>
  <c r="Q21" i="9"/>
  <c r="Q26" i="9"/>
  <c r="Q29" i="9"/>
  <c r="Q29" i="19"/>
  <c r="O24" i="19"/>
  <c r="O29" i="19"/>
  <c r="N29" i="19"/>
  <c r="O29" i="18"/>
  <c r="N29" i="18"/>
  <c r="Q24" i="18"/>
  <c r="O29" i="17"/>
  <c r="N29" i="17"/>
  <c r="O29" i="16"/>
  <c r="Q24" i="16"/>
  <c r="Q29" i="16"/>
  <c r="N29" i="16"/>
  <c r="O12" i="15"/>
  <c r="O13" i="15"/>
  <c r="O12" i="14"/>
  <c r="O13" i="14"/>
  <c r="O12" i="13"/>
  <c r="O13" i="13"/>
  <c r="O29" i="13"/>
  <c r="O12" i="12"/>
  <c r="O13" i="12"/>
  <c r="O13" i="10"/>
  <c r="O12" i="10"/>
  <c r="O12" i="11"/>
  <c r="O13" i="11"/>
  <c r="O29" i="11"/>
  <c r="O12" i="9"/>
  <c r="O13" i="9"/>
  <c r="O29" i="9"/>
  <c r="M33" i="5"/>
  <c r="K37" i="5"/>
  <c r="M34" i="5"/>
  <c r="M35" i="5"/>
  <c r="M37" i="5"/>
  <c r="O37" i="5"/>
  <c r="P37" i="5"/>
  <c r="M28" i="5"/>
  <c r="M26" i="5"/>
  <c r="M22" i="5"/>
  <c r="M24" i="5"/>
  <c r="M29" i="5"/>
  <c r="P22" i="20"/>
  <c r="Q29" i="18"/>
  <c r="O29" i="15"/>
  <c r="O29" i="14"/>
  <c r="Q29" i="12"/>
  <c r="O29" i="12"/>
  <c r="O29" i="10"/>
  <c r="P24" i="20"/>
  <c r="S15" i="4"/>
  <c r="S14" i="4"/>
  <c r="S13" i="4"/>
  <c r="S12" i="4"/>
  <c r="S11" i="4"/>
  <c r="S10" i="4"/>
  <c r="S9" i="4"/>
  <c r="S8" i="4"/>
  <c r="S7" i="4"/>
  <c r="N20" i="8"/>
  <c r="Q20" i="8"/>
  <c r="N22" i="8"/>
  <c r="O22" i="8"/>
  <c r="N18" i="8"/>
  <c r="Q18" i="8"/>
  <c r="N21" i="8"/>
  <c r="N19" i="8"/>
  <c r="Q19" i="8"/>
  <c r="N23" i="8"/>
  <c r="Q23" i="8"/>
  <c r="N13" i="8"/>
  <c r="N17" i="8"/>
  <c r="O17" i="8"/>
  <c r="P21" i="8"/>
  <c r="O21" i="8"/>
  <c r="N14" i="8"/>
  <c r="Q14" i="8"/>
  <c r="N24" i="8"/>
  <c r="N25" i="8"/>
  <c r="O25" i="8"/>
  <c r="P24" i="8"/>
  <c r="O24" i="8"/>
  <c r="Q24" i="8"/>
  <c r="N16" i="8"/>
  <c r="O16" i="8"/>
  <c r="N26" i="8"/>
  <c r="P26" i="8"/>
  <c r="Q26" i="8"/>
  <c r="O26" i="8"/>
  <c r="N15" i="8"/>
  <c r="Q15" i="8"/>
  <c r="P13" i="8"/>
  <c r="O13" i="8"/>
  <c r="Q13" i="8"/>
  <c r="D29" i="8"/>
  <c r="N12" i="8"/>
  <c r="P12" i="8"/>
  <c r="O12" i="8"/>
  <c r="Q21" i="8"/>
  <c r="N29" i="8"/>
  <c r="O29" i="8"/>
  <c r="Q12" i="8"/>
  <c r="Q29" i="8"/>
</calcChain>
</file>

<file path=xl/sharedStrings.xml><?xml version="1.0" encoding="utf-8"?>
<sst xmlns="http://schemas.openxmlformats.org/spreadsheetml/2006/main" count="703" uniqueCount="143">
  <si>
    <t>Cigna</t>
  </si>
  <si>
    <t>Aetna</t>
  </si>
  <si>
    <t>OT</t>
  </si>
  <si>
    <t>BC/BS</t>
  </si>
  <si>
    <t>PT</t>
  </si>
  <si>
    <t>Family Cost Share Agreement Checklist</t>
  </si>
  <si>
    <t xml:space="preserve">     </t>
  </si>
  <si>
    <t>Medical</t>
  </si>
  <si>
    <t>Choice of</t>
  </si>
  <si>
    <t>Insurance</t>
  </si>
  <si>
    <t>Charges</t>
  </si>
  <si>
    <t>Service Coordinator</t>
  </si>
  <si>
    <t>ITOTS #</t>
  </si>
  <si>
    <t>Uninsured</t>
  </si>
  <si>
    <t>Health Insurance</t>
  </si>
  <si>
    <t>Medicaid/Famis</t>
  </si>
  <si>
    <t>Full Charge</t>
  </si>
  <si>
    <t>Discounted Fees</t>
  </si>
  <si>
    <t>Fee Appeal</t>
  </si>
  <si>
    <t>No Fees</t>
  </si>
  <si>
    <t>Comments</t>
  </si>
  <si>
    <t>Medicaid</t>
  </si>
  <si>
    <t>Pop's Providers</t>
  </si>
  <si>
    <t>Child's Name</t>
  </si>
  <si>
    <t>Date of Birth</t>
  </si>
  <si>
    <t>Date FCS Signed</t>
  </si>
  <si>
    <t>Permission to check for Medicaid?</t>
  </si>
  <si>
    <t>Date Temporary FCS signed</t>
  </si>
  <si>
    <t>Opt to Delay (Expiration date)</t>
  </si>
  <si>
    <t>Applying for Medicaid?</t>
  </si>
  <si>
    <t>Okay to bill insurance.</t>
  </si>
  <si>
    <t xml:space="preserve">Do not bill insurance.  </t>
  </si>
  <si>
    <t>Monthly Cap</t>
  </si>
  <si>
    <t>DS</t>
  </si>
  <si>
    <t>uninsured</t>
  </si>
  <si>
    <t>Mary</t>
  </si>
  <si>
    <t>Jane</t>
  </si>
  <si>
    <t>Terri</t>
  </si>
  <si>
    <t>Catherine</t>
  </si>
  <si>
    <t>Beth</t>
  </si>
  <si>
    <t>Susie</t>
  </si>
  <si>
    <t>Anthem</t>
  </si>
  <si>
    <t>1x/week = 52 sessions/year</t>
  </si>
  <si>
    <t>2x/week = 104 sessions/year</t>
  </si>
  <si>
    <t>1x/month = 12 sessions/year</t>
  </si>
  <si>
    <t>2x/month = 24 sessions/year</t>
  </si>
  <si>
    <t>4x/month = 48 sessions/year</t>
  </si>
  <si>
    <t>Every other week = 26 sessions/year</t>
  </si>
  <si>
    <t>Every other month = 6 sessions/year</t>
  </si>
  <si>
    <t>Every three months = 4 sessions/year</t>
  </si>
  <si>
    <t>Contract Agency:</t>
  </si>
  <si>
    <t>Client Name</t>
  </si>
  <si>
    <t>Service</t>
  </si>
  <si>
    <t>Rate</t>
  </si>
  <si>
    <t>Sessions per Year</t>
  </si>
  <si>
    <t>Units</t>
  </si>
  <si>
    <t>Base Monthly Cost</t>
  </si>
  <si>
    <t>Sessions per Month</t>
  </si>
  <si>
    <t>Insurance Payment per Session</t>
  </si>
  <si>
    <t>Monthly Cost after Insurance</t>
  </si>
  <si>
    <t>Co-pay/ Responsibility per Session</t>
  </si>
  <si>
    <t>Monthly Co-Pay/ Responsibility</t>
  </si>
  <si>
    <t>Family Fee Per Cost Share</t>
  </si>
  <si>
    <t xml:space="preserve"> Family Monthly Payment</t>
  </si>
  <si>
    <t>Bob</t>
  </si>
  <si>
    <t>SC</t>
  </si>
  <si>
    <t>Nursing = N</t>
  </si>
  <si>
    <t>Service Coordination = SC</t>
  </si>
  <si>
    <t>Occupational Therapy = OT</t>
  </si>
  <si>
    <t>Physical Therapy = PT</t>
  </si>
  <si>
    <t>Speech = ST</t>
  </si>
  <si>
    <t>ST</t>
  </si>
  <si>
    <t>All Category 2 = DS</t>
  </si>
  <si>
    <t>Instructions</t>
  </si>
  <si>
    <t>1. Enter client name, service (refer to table above), sessions per year (refer to table above) &amp; units (# of 15 minute increments)</t>
  </si>
  <si>
    <t xml:space="preserve">3. Insurance payment per session automatically calculates for Medicaid, uninsured and clients with SC and DS.  </t>
  </si>
  <si>
    <t>4.  Enter "0" for insurance payment for session for all other clients and update when reimbursement is determined.</t>
  </si>
  <si>
    <t xml:space="preserve">  ("0" is automatically entered for Medicaid and uninsured clients and clients with DS and SC.)</t>
  </si>
  <si>
    <t>Final Part C Cost</t>
  </si>
  <si>
    <t>Richard</t>
  </si>
  <si>
    <t>Sarah</t>
  </si>
  <si>
    <t>David</t>
  </si>
  <si>
    <t>INSERT ROW(S) ABOVE THIS ROW
to add new clients</t>
  </si>
  <si>
    <t>Sum Part C Cost</t>
  </si>
  <si>
    <t>Enter Sum Cost on first day of each month</t>
  </si>
  <si>
    <t>Available Balance</t>
  </si>
  <si>
    <t>Monthly Estimated Allotment</t>
  </si>
  <si>
    <t>Previous Month Adjustment</t>
  </si>
  <si>
    <t>NEW Available Balance</t>
  </si>
  <si>
    <t>NEW Working Balance</t>
  </si>
  <si>
    <t>STEP A: CASH</t>
  </si>
  <si>
    <t>STEP B:
ESTIMATED EXPENSE</t>
  </si>
  <si>
    <t>STEP C:
RECONCILIATION</t>
  </si>
  <si>
    <t>Sum Current Expenses</t>
  </si>
  <si>
    <t>Monthly Adjustment</t>
  </si>
  <si>
    <t>Billy</t>
  </si>
  <si>
    <t>Jamie</t>
  </si>
  <si>
    <t>Martha</t>
  </si>
  <si>
    <t>Emily</t>
  </si>
  <si>
    <t>Marcus</t>
  </si>
  <si>
    <t>Y</t>
  </si>
  <si>
    <t>Remaining Estimated Payments</t>
  </si>
  <si>
    <t>Month:  July</t>
  </si>
  <si>
    <t>Invoice:  8/13/2015</t>
  </si>
  <si>
    <t xml:space="preserve">Invoice:  </t>
  </si>
  <si>
    <t xml:space="preserve">Invoice: </t>
  </si>
  <si>
    <t>Total Invoice Payments</t>
  </si>
  <si>
    <t>Unpaid Estimated Final Part C Cost</t>
  </si>
  <si>
    <t>Sum:</t>
  </si>
  <si>
    <t>Paid in Full</t>
  </si>
  <si>
    <t>N</t>
  </si>
  <si>
    <t>Invoice: 9/15/2015</t>
  </si>
  <si>
    <t xml:space="preserve">Invoice Payments </t>
  </si>
  <si>
    <t>1.  Copy Client Name and Service from master client spreadsheet and paste in columns B and C.</t>
  </si>
  <si>
    <t>2. Enter insurance using "Medicaid" for Medicaid clients,  "uninsured" for clients without insurance and insurance name for all other clients.</t>
  </si>
  <si>
    <t>5. Enter "0" for co-pay/family responsibility until amount is determined after insurance submission.  Update when amount is determined.</t>
  </si>
  <si>
    <t>6.  Enter family fee documented on FCS.  Be sure to enter "0" for Medicaid.</t>
  </si>
  <si>
    <r>
      <t xml:space="preserve">2. Copy Column P (Final Part C Cost) from master client spreadsheet and paste in Column D </t>
    </r>
    <r>
      <rPr>
        <sz val="12"/>
        <color rgb="FFFF0000"/>
        <rFont val="Calibri"/>
        <family val="2"/>
        <scheme val="minor"/>
      </rPr>
      <t xml:space="preserve">using </t>
    </r>
    <r>
      <rPr>
        <b/>
        <sz val="12"/>
        <color rgb="FFFF0000"/>
        <rFont val="Calibri"/>
        <family val="2"/>
        <scheme val="minor"/>
      </rPr>
      <t>Paste Special - "Values".</t>
    </r>
  </si>
  <si>
    <t xml:space="preserve">3. When you review an invoice, type the date of the invoice and then type the amount paid for each child on that invoice.  </t>
  </si>
  <si>
    <t xml:space="preserve">    If the Final Part C Cost is $0.00, you do not need to make any entries.  If nothing is paid for that child on this invoice, leave the cell blank.</t>
  </si>
  <si>
    <t xml:space="preserve">4.  If all services have been paid or accounted for (i.e. missed session documented) for the month enter "Y" in column P. </t>
  </si>
  <si>
    <t xml:space="preserve">     If services are outstanding, enter "N".</t>
  </si>
  <si>
    <t>Agency:</t>
  </si>
  <si>
    <t>Invoice:</t>
  </si>
  <si>
    <t>7.  Enter sum Final Part C Cost on the first of each month by the cell with the current month in the bottom right corner.</t>
  </si>
  <si>
    <t>Instructions:</t>
  </si>
  <si>
    <t>1.  Type total amount allocated in budget for contracted services in Available Balance for Jul-15.</t>
  </si>
  <si>
    <t>2. Type the sum of the Final Part C Cost from the master spreadsheets entered for the first of each month</t>
  </si>
  <si>
    <t xml:space="preserve">     in row 16.  Enter the total for all agencies.</t>
  </si>
  <si>
    <t xml:space="preserve">3.  Using the monthly invoice processing spreadsheets, enter the total for invoice payments in row 20 and </t>
  </si>
  <si>
    <t xml:space="preserve">     the total for Unpaid Estimated Final Part C Cost in Row in row 21.  Enter the totals for all agencies.</t>
  </si>
  <si>
    <t xml:space="preserve">     Each time you update a monthly invoice processing sheet, enter the new totals for rows 20 and 21.</t>
  </si>
  <si>
    <t>Month:  August</t>
  </si>
  <si>
    <t>Month:  Sept.</t>
  </si>
  <si>
    <t>Month:  Oct.</t>
  </si>
  <si>
    <t>Month:  Nov.</t>
  </si>
  <si>
    <t>Month:  Dec.</t>
  </si>
  <si>
    <t>Month:  Jan.</t>
  </si>
  <si>
    <t>Month:  Feb.</t>
  </si>
  <si>
    <t>Month:  March</t>
  </si>
  <si>
    <t>Month:  April</t>
  </si>
  <si>
    <t>Month:  May</t>
  </si>
  <si>
    <t>Month: 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</si>
</sst>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[$-409]mmm\-yy;@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i/>
      <sz val="11"/>
      <name val="Cambria"/>
      <family val="1"/>
      <scheme val="major"/>
    </font>
    <font>
      <sz val="11"/>
      <name val="Arial"/>
      <family val="2"/>
    </font>
    <font>
      <sz val="12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indexed="28"/>
      </left>
      <right/>
      <top style="thick">
        <color indexed="28"/>
      </top>
      <bottom style="thick">
        <color indexed="28"/>
      </bottom>
      <diagonal/>
    </border>
    <border>
      <left/>
      <right/>
      <top style="thick">
        <color indexed="28"/>
      </top>
      <bottom style="thick">
        <color indexed="28"/>
      </bottom>
      <diagonal/>
    </border>
    <border>
      <left/>
      <right style="thick">
        <color indexed="28"/>
      </right>
      <top style="thick">
        <color indexed="28"/>
      </top>
      <bottom style="thick">
        <color indexed="2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7" fillId="0" borderId="23" xfId="0" applyFont="1" applyFill="1" applyBorder="1"/>
    <xf numFmtId="0" fontId="7" fillId="0" borderId="23" xfId="0" applyFont="1" applyFill="1" applyBorder="1" applyAlignment="1">
      <alignment wrapText="1"/>
    </xf>
    <xf numFmtId="165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wrapText="1"/>
    </xf>
    <xf numFmtId="165" fontId="7" fillId="0" borderId="31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165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7" fillId="0" borderId="36" xfId="0" applyFont="1" applyFill="1" applyBorder="1"/>
    <xf numFmtId="0" fontId="7" fillId="0" borderId="36" xfId="0" applyFont="1" applyFill="1" applyBorder="1" applyAlignment="1">
      <alignment wrapText="1"/>
    </xf>
    <xf numFmtId="165" fontId="7" fillId="0" borderId="36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/>
    <xf numFmtId="164" fontId="8" fillId="0" borderId="0" xfId="0" applyNumberFormat="1" applyFont="1"/>
    <xf numFmtId="2" fontId="8" fillId="0" borderId="0" xfId="0" applyNumberFormat="1" applyFont="1"/>
    <xf numFmtId="1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0" xfId="0" applyFont="1" applyFill="1"/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wrapText="1"/>
    </xf>
    <xf numFmtId="0" fontId="8" fillId="2" borderId="0" xfId="0" applyFont="1" applyFill="1"/>
    <xf numFmtId="164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3" borderId="0" xfId="0" applyFont="1" applyFill="1"/>
    <xf numFmtId="164" fontId="8" fillId="3" borderId="0" xfId="0" applyNumberFormat="1" applyFont="1" applyFill="1"/>
    <xf numFmtId="164" fontId="8" fillId="4" borderId="0" xfId="0" applyNumberFormat="1" applyFont="1" applyFill="1"/>
    <xf numFmtId="0" fontId="11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164" fontId="8" fillId="5" borderId="0" xfId="0" applyNumberFormat="1" applyFont="1" applyFill="1"/>
    <xf numFmtId="0" fontId="8" fillId="4" borderId="0" xfId="0" applyFont="1" applyFill="1"/>
    <xf numFmtId="0" fontId="8" fillId="0" borderId="0" xfId="0" applyFont="1" applyAlignment="1">
      <alignment horizontal="left"/>
    </xf>
    <xf numFmtId="0" fontId="8" fillId="5" borderId="0" xfId="0" applyFont="1" applyFill="1"/>
    <xf numFmtId="164" fontId="8" fillId="5" borderId="0" xfId="0" applyNumberFormat="1" applyFont="1" applyFill="1" applyAlignment="1">
      <alignment horizontal="center" wrapText="1"/>
    </xf>
    <xf numFmtId="2" fontId="13" fillId="0" borderId="0" xfId="0" applyNumberFormat="1" applyFont="1"/>
    <xf numFmtId="164" fontId="13" fillId="0" borderId="0" xfId="0" applyNumberFormat="1" applyFont="1"/>
    <xf numFmtId="164" fontId="14" fillId="3" borderId="0" xfId="0" applyNumberFormat="1" applyFont="1" applyFill="1"/>
    <xf numFmtId="164" fontId="15" fillId="4" borderId="0" xfId="0" applyNumberFormat="1" applyFont="1" applyFill="1"/>
    <xf numFmtId="164" fontId="13" fillId="5" borderId="0" xfId="0" applyNumberFormat="1" applyFont="1" applyFill="1"/>
    <xf numFmtId="0" fontId="14" fillId="5" borderId="0" xfId="0" applyFont="1" applyFill="1"/>
    <xf numFmtId="164" fontId="14" fillId="5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164" fontId="14" fillId="5" borderId="0" xfId="0" applyNumberFormat="1" applyFont="1" applyFill="1"/>
    <xf numFmtId="164" fontId="8" fillId="5" borderId="0" xfId="0" applyNumberFormat="1" applyFont="1" applyFill="1" applyAlignment="1">
      <alignment horizontal="right"/>
    </xf>
    <xf numFmtId="0" fontId="0" fillId="5" borderId="0" xfId="0" applyFill="1"/>
    <xf numFmtId="0" fontId="9" fillId="0" borderId="0" xfId="0" applyFont="1" applyAlignment="1">
      <alignment wrapText="1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/>
    </xf>
    <xf numFmtId="166" fontId="8" fillId="0" borderId="0" xfId="0" applyNumberFormat="1" applyFont="1"/>
    <xf numFmtId="17" fontId="8" fillId="0" borderId="0" xfId="0" applyNumberFormat="1" applyFont="1"/>
    <xf numFmtId="164" fontId="18" fillId="0" borderId="0" xfId="0" applyNumberFormat="1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2" fillId="0" borderId="0" xfId="0" applyNumberFormat="1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6" xfId="0" applyNumberFormat="1" applyFont="1" applyFill="1" applyBorder="1" applyAlignment="1">
      <alignment horizontal="center"/>
    </xf>
    <xf numFmtId="0" fontId="0" fillId="0" borderId="10" xfId="0" applyBorder="1" applyAlignment="1"/>
    <xf numFmtId="0" fontId="0" fillId="0" borderId="18" xfId="0" applyBorder="1" applyAlignment="1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textRotation="90"/>
    </xf>
    <xf numFmtId="0" fontId="1" fillId="0" borderId="10" xfId="0" applyFont="1" applyBorder="1" applyAlignment="1"/>
    <xf numFmtId="0" fontId="1" fillId="0" borderId="18" xfId="0" applyFont="1" applyBorder="1" applyAlignment="1"/>
    <xf numFmtId="0" fontId="4" fillId="0" borderId="6" xfId="0" applyNumberFormat="1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5" xfId="0" applyFont="1" applyFill="1" applyBorder="1" applyAlignment="1">
      <alignment horizontal="right" vertical="justify" textRotation="90"/>
    </xf>
    <xf numFmtId="0" fontId="5" fillId="0" borderId="20" xfId="0" applyFont="1" applyFill="1" applyBorder="1" applyAlignment="1">
      <alignment horizontal="right" vertical="justify" textRotation="90"/>
    </xf>
    <xf numFmtId="0" fontId="4" fillId="0" borderId="14" xfId="0" applyNumberFormat="1" applyFont="1" applyFill="1" applyBorder="1" applyAlignment="1">
      <alignment horizontal="center" textRotation="90"/>
    </xf>
    <xf numFmtId="0" fontId="4" fillId="0" borderId="19" xfId="0" applyNumberFormat="1" applyFont="1" applyFill="1" applyBorder="1" applyAlignment="1">
      <alignment horizontal="center" textRotation="90"/>
    </xf>
    <xf numFmtId="0" fontId="5" fillId="0" borderId="16" xfId="0" applyNumberFormat="1" applyFont="1" applyFill="1" applyBorder="1" applyAlignment="1">
      <alignment horizontal="right" vertical="justify" textRotation="90"/>
    </xf>
    <xf numFmtId="0" fontId="5" fillId="0" borderId="21" xfId="0" applyNumberFormat="1" applyFont="1" applyFill="1" applyBorder="1" applyAlignment="1">
      <alignment horizontal="right" vertical="justify" textRotation="90"/>
    </xf>
    <xf numFmtId="0" fontId="5" fillId="0" borderId="16" xfId="0" applyNumberFormat="1" applyFont="1" applyFill="1" applyBorder="1" applyAlignment="1">
      <alignment vertical="justify" textRotation="90"/>
    </xf>
    <xf numFmtId="0" fontId="5" fillId="0" borderId="21" xfId="0" applyFont="1" applyFill="1" applyBorder="1" applyAlignment="1">
      <alignment vertical="justify" textRotation="90"/>
    </xf>
    <xf numFmtId="0" fontId="4" fillId="0" borderId="17" xfId="0" applyNumberFormat="1" applyFont="1" applyFill="1" applyBorder="1" applyAlignment="1">
      <alignment horizontal="center" textRotation="90"/>
    </xf>
    <xf numFmtId="0" fontId="4" fillId="0" borderId="22" xfId="0" applyNumberFormat="1" applyFont="1" applyFill="1" applyBorder="1" applyAlignment="1">
      <alignment horizontal="center" textRotation="90"/>
    </xf>
    <xf numFmtId="0" fontId="4" fillId="0" borderId="16" xfId="0" applyNumberFormat="1" applyFont="1" applyFill="1" applyBorder="1" applyAlignment="1">
      <alignment horizontal="center" textRotation="90"/>
    </xf>
    <xf numFmtId="0" fontId="4" fillId="0" borderId="21" xfId="0" applyNumberFormat="1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right" textRotation="90"/>
    </xf>
    <xf numFmtId="0" fontId="5" fillId="0" borderId="21" xfId="0" applyFont="1" applyFill="1" applyBorder="1" applyAlignment="1">
      <alignment horizontal="right" textRotation="90"/>
    </xf>
    <xf numFmtId="0" fontId="5" fillId="0" borderId="6" xfId="0" applyNumberFormat="1" applyFont="1" applyFill="1" applyBorder="1" applyAlignment="1">
      <alignment horizontal="center" textRotation="90" wrapText="1"/>
    </xf>
    <xf numFmtId="0" fontId="6" fillId="0" borderId="1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textRotation="90"/>
    </xf>
    <xf numFmtId="0" fontId="5" fillId="0" borderId="21" xfId="0" applyNumberFormat="1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4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"/>
  <sheetViews>
    <sheetView topLeftCell="A24" workbookViewId="0">
      <selection activeCell="P22" sqref="P22"/>
    </sheetView>
  </sheetViews>
  <sheetFormatPr baseColWidth="10" defaultColWidth="8.83203125" defaultRowHeight="15" x14ac:dyDescent="0"/>
  <cols>
    <col min="1" max="1" width="25.33203125" style="54" customWidth="1"/>
    <col min="2" max="2" width="23.33203125" style="54" customWidth="1"/>
    <col min="3" max="3" width="8.83203125" style="54"/>
    <col min="4" max="4" width="17.6640625" style="54" customWidth="1"/>
    <col min="5" max="5" width="16.5" style="54" customWidth="1"/>
    <col min="6" max="6" width="8.83203125" style="56"/>
    <col min="7" max="7" width="8.83203125" style="55" customWidth="1"/>
    <col min="8" max="8" width="10.6640625" style="54" customWidth="1"/>
    <col min="9" max="9" width="14" style="54" customWidth="1"/>
    <col min="10" max="10" width="12.33203125" style="54" customWidth="1"/>
    <col min="11" max="11" width="10.1640625" style="54" customWidth="1"/>
    <col min="12" max="12" width="14.5" style="54" customWidth="1"/>
    <col min="13" max="13" width="14.6640625" style="54" customWidth="1"/>
    <col min="14" max="14" width="10.6640625" style="54" customWidth="1"/>
    <col min="15" max="15" width="10" style="54" customWidth="1"/>
    <col min="16" max="16" width="17.6640625" style="54" customWidth="1"/>
    <col min="17" max="18" width="12.6640625" style="75" customWidth="1"/>
    <col min="19" max="19" width="11.1640625" style="78" bestFit="1" customWidth="1"/>
    <col min="20" max="21" width="12.6640625" style="92" customWidth="1"/>
    <col min="22" max="22" width="11.1640625" style="78" bestFit="1" customWidth="1"/>
    <col min="23" max="24" width="12.6640625" style="78" customWidth="1"/>
    <col min="25" max="25" width="11.1640625" style="78" bestFit="1" customWidth="1"/>
    <col min="26" max="27" width="12.6640625" style="78" customWidth="1"/>
    <col min="28" max="28" width="11.1640625" style="78" bestFit="1" customWidth="1"/>
    <col min="29" max="30" width="12.6640625" style="78" customWidth="1"/>
    <col min="31" max="31" width="11.1640625" style="78" bestFit="1" customWidth="1"/>
    <col min="32" max="33" width="12.6640625" style="78" customWidth="1"/>
    <col min="34" max="34" width="11.1640625" style="78" bestFit="1" customWidth="1"/>
    <col min="35" max="36" width="12.6640625" style="78" customWidth="1"/>
    <col min="37" max="37" width="11.1640625" style="78" bestFit="1" customWidth="1"/>
    <col min="38" max="39" width="12.6640625" style="78" customWidth="1"/>
    <col min="40" max="40" width="11.1640625" style="78" bestFit="1" customWidth="1"/>
    <col min="41" max="42" width="12.6640625" style="78" customWidth="1"/>
    <col min="43" max="43" width="11.1640625" style="78" bestFit="1" customWidth="1"/>
    <col min="44" max="45" width="12.6640625" style="78" customWidth="1"/>
    <col min="46" max="46" width="11.1640625" style="78" bestFit="1" customWidth="1"/>
    <col min="47" max="47" width="12.6640625" style="78" customWidth="1"/>
    <col min="48" max="48" width="12.5" style="90" customWidth="1"/>
    <col min="49" max="49" width="11.1640625" style="78" bestFit="1" customWidth="1"/>
    <col min="50" max="50" width="12.6640625" style="78" customWidth="1"/>
    <col min="51" max="55" width="8.83203125" style="78"/>
    <col min="56" max="16384" width="8.83203125" style="54"/>
  </cols>
  <sheetData>
    <row r="1" spans="1:14">
      <c r="A1" s="58" t="s">
        <v>50</v>
      </c>
      <c r="B1" s="62" t="s">
        <v>22</v>
      </c>
      <c r="D1" s="100" t="s">
        <v>42</v>
      </c>
      <c r="E1" s="100"/>
    </row>
    <row r="2" spans="1:14">
      <c r="D2" s="100" t="s">
        <v>43</v>
      </c>
      <c r="E2" s="100"/>
    </row>
    <row r="3" spans="1:14">
      <c r="A3" s="65" t="s">
        <v>67</v>
      </c>
      <c r="D3" s="100" t="s">
        <v>44</v>
      </c>
      <c r="E3" s="100"/>
    </row>
    <row r="4" spans="1:14">
      <c r="A4" s="65" t="s">
        <v>66</v>
      </c>
      <c r="D4" s="100" t="s">
        <v>45</v>
      </c>
      <c r="E4" s="100"/>
    </row>
    <row r="5" spans="1:14">
      <c r="A5" s="65" t="s">
        <v>68</v>
      </c>
      <c r="D5" s="100" t="s">
        <v>46</v>
      </c>
      <c r="E5" s="100"/>
    </row>
    <row r="6" spans="1:14">
      <c r="A6" s="65" t="s">
        <v>69</v>
      </c>
      <c r="D6" s="100" t="s">
        <v>47</v>
      </c>
      <c r="E6" s="100"/>
      <c r="N6" s="61"/>
    </row>
    <row r="7" spans="1:14">
      <c r="A7" s="65" t="s">
        <v>70</v>
      </c>
      <c r="D7" s="100" t="s">
        <v>48</v>
      </c>
      <c r="E7" s="100"/>
    </row>
    <row r="8" spans="1:14">
      <c r="A8" s="65" t="s">
        <v>72</v>
      </c>
      <c r="D8" s="100" t="s">
        <v>49</v>
      </c>
      <c r="E8" s="100"/>
    </row>
    <row r="9" spans="1:14">
      <c r="A9" s="61"/>
    </row>
    <row r="10" spans="1:14">
      <c r="A10" s="61"/>
    </row>
    <row r="11" spans="1:14">
      <c r="A11" s="58" t="s">
        <v>73</v>
      </c>
    </row>
    <row r="13" spans="1:14">
      <c r="A13" s="54" t="s">
        <v>74</v>
      </c>
    </row>
    <row r="14" spans="1:14">
      <c r="A14" s="54" t="s">
        <v>114</v>
      </c>
    </row>
    <row r="15" spans="1:14">
      <c r="A15" s="54" t="s">
        <v>75</v>
      </c>
    </row>
    <row r="16" spans="1:14">
      <c r="A16" s="54" t="s">
        <v>76</v>
      </c>
    </row>
    <row r="17" spans="1:55" ht="20" customHeight="1">
      <c r="A17" s="54" t="s">
        <v>115</v>
      </c>
    </row>
    <row r="18" spans="1:55" s="77" customFormat="1">
      <c r="A18" s="77" t="s">
        <v>77</v>
      </c>
      <c r="F18" s="67"/>
      <c r="G18" s="68"/>
      <c r="Q18" s="93"/>
      <c r="R18" s="93"/>
      <c r="S18" s="94"/>
      <c r="T18" s="92"/>
      <c r="U18" s="92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s="77" customFormat="1">
      <c r="A19" s="101" t="s">
        <v>116</v>
      </c>
      <c r="B19" s="102"/>
      <c r="C19" s="102"/>
      <c r="D19" s="102"/>
      <c r="E19" s="102"/>
      <c r="F19" s="102"/>
      <c r="G19" s="102"/>
      <c r="H19" s="102"/>
      <c r="Q19" s="93"/>
      <c r="R19" s="93"/>
      <c r="S19" s="94"/>
      <c r="T19" s="92"/>
      <c r="U19" s="92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</row>
    <row r="20" spans="1:55" s="105" customFormat="1">
      <c r="A20" s="104" t="s">
        <v>124</v>
      </c>
    </row>
    <row r="21" spans="1:55" s="61" customFormat="1" ht="47.5" customHeight="1">
      <c r="A21" s="54"/>
      <c r="B21" s="60" t="s">
        <v>51</v>
      </c>
      <c r="C21" s="60" t="s">
        <v>52</v>
      </c>
      <c r="D21" s="60" t="s">
        <v>54</v>
      </c>
      <c r="E21" s="60" t="s">
        <v>55</v>
      </c>
      <c r="F21" s="64" t="s">
        <v>57</v>
      </c>
      <c r="G21" s="66" t="s">
        <v>53</v>
      </c>
      <c r="H21" s="59" t="s">
        <v>56</v>
      </c>
      <c r="I21" s="60" t="s">
        <v>9</v>
      </c>
      <c r="J21" s="59" t="s">
        <v>58</v>
      </c>
      <c r="K21" s="59" t="s">
        <v>59</v>
      </c>
      <c r="L21" s="59" t="s">
        <v>60</v>
      </c>
      <c r="M21" s="59" t="s">
        <v>61</v>
      </c>
      <c r="N21" s="59" t="s">
        <v>62</v>
      </c>
      <c r="O21" s="59" t="s">
        <v>63</v>
      </c>
      <c r="P21" s="63" t="s">
        <v>78</v>
      </c>
      <c r="Q21" s="79"/>
      <c r="R21" s="79"/>
      <c r="S21" s="95"/>
      <c r="T21" s="96"/>
      <c r="U21" s="96"/>
      <c r="V21" s="95"/>
      <c r="W21" s="96"/>
      <c r="X21" s="95"/>
      <c r="Y21" s="95"/>
      <c r="Z21" s="96"/>
      <c r="AA21" s="95"/>
      <c r="AB21" s="95"/>
      <c r="AC21" s="96"/>
      <c r="AD21" s="95"/>
      <c r="AE21" s="95"/>
      <c r="AF21" s="96"/>
      <c r="AG21" s="95"/>
      <c r="AH21" s="95"/>
      <c r="AI21" s="96"/>
      <c r="AJ21" s="95"/>
      <c r="AK21" s="95"/>
      <c r="AL21" s="96"/>
      <c r="AM21" s="95"/>
      <c r="AN21" s="95"/>
      <c r="AO21" s="96"/>
      <c r="AP21" s="95"/>
      <c r="AQ21" s="95"/>
      <c r="AR21" s="96"/>
      <c r="AS21" s="95"/>
      <c r="AT21" s="95"/>
      <c r="AU21" s="96"/>
      <c r="AV21" s="95"/>
      <c r="AW21" s="95"/>
      <c r="AX21" s="96"/>
      <c r="AY21" s="95"/>
      <c r="AZ21" s="95"/>
      <c r="BA21" s="95"/>
      <c r="BB21" s="95"/>
      <c r="BC21" s="95"/>
    </row>
    <row r="22" spans="1:55">
      <c r="B22" s="69" t="s">
        <v>64</v>
      </c>
      <c r="C22" s="69" t="s">
        <v>33</v>
      </c>
      <c r="D22" s="69">
        <v>52</v>
      </c>
      <c r="E22" s="69">
        <v>4</v>
      </c>
      <c r="F22" s="56">
        <f>ROUND(D22/12,2)</f>
        <v>4.33</v>
      </c>
      <c r="G22" s="55">
        <f>IF(C22="DS",27.5,IF(C22="SC",132,37.5))</f>
        <v>27.5</v>
      </c>
      <c r="H22" s="55">
        <f>(G22*E22)*F22</f>
        <v>476.3</v>
      </c>
      <c r="I22" s="69" t="s">
        <v>0</v>
      </c>
      <c r="J22" s="70">
        <f>IF(I22="uninsured",0,IF(I22="Medicaid",G22*E22,IF(C22="SC",0,IF(C22="DS",0,"enter"))))</f>
        <v>0</v>
      </c>
      <c r="K22" s="55">
        <f>H22-(J22*F22)</f>
        <v>476.3</v>
      </c>
      <c r="L22" s="70">
        <f>IF(C22="DS",0,IF(C22="SC",0,IF(I22="uninsured",0,IF(I22="Medicaid",0,"enter"))))</f>
        <v>0</v>
      </c>
      <c r="M22" s="55">
        <f>L22*F22</f>
        <v>0</v>
      </c>
      <c r="N22" s="70">
        <v>500</v>
      </c>
      <c r="O22" s="55">
        <f>IF(C22="SC",0, IF(I22="uninsured",N22, IF(H22&lt;N22,H22,IF(N22&gt;M22,M22,IF(H22=N22,N22, IF(M22=N22,N22,IF(M22&gt;N22,N22)))))))</f>
        <v>476.3</v>
      </c>
      <c r="P22" s="71">
        <f>K22-O22</f>
        <v>0</v>
      </c>
      <c r="T22" s="89"/>
      <c r="U22" s="75"/>
      <c r="W22" s="89"/>
      <c r="X22" s="75"/>
      <c r="Z22" s="89"/>
      <c r="AA22" s="75"/>
      <c r="AC22" s="89"/>
      <c r="AD22" s="75"/>
      <c r="AF22" s="89"/>
      <c r="AG22" s="75"/>
      <c r="AI22" s="89"/>
      <c r="AJ22" s="75"/>
      <c r="AL22" s="89"/>
      <c r="AM22" s="75"/>
      <c r="AO22" s="89"/>
      <c r="AP22" s="75"/>
      <c r="AR22" s="89"/>
      <c r="AS22" s="75"/>
      <c r="AU22" s="89"/>
      <c r="AV22" s="75"/>
      <c r="AX22" s="89"/>
      <c r="AY22" s="75"/>
    </row>
    <row r="23" spans="1:55">
      <c r="B23" s="69" t="s">
        <v>40</v>
      </c>
      <c r="C23" s="69" t="s">
        <v>71</v>
      </c>
      <c r="D23" s="69">
        <v>26</v>
      </c>
      <c r="E23" s="69">
        <v>4</v>
      </c>
      <c r="F23" s="56">
        <f t="shared" ref="F23:F37" si="0">ROUND(D23/12,2)</f>
        <v>2.17</v>
      </c>
      <c r="G23" s="55">
        <f>IF(C23="DS",27.5,IF(C23="SC",132,37.5))</f>
        <v>37.5</v>
      </c>
      <c r="H23" s="55">
        <f t="shared" ref="H23:H36" si="1">(G23*E23)*F23</f>
        <v>325.5</v>
      </c>
      <c r="I23" s="69" t="s">
        <v>21</v>
      </c>
      <c r="J23" s="70">
        <f t="shared" ref="J23:J33" si="2">IF(I23="uninsured",0,IF(I23="Medicaid",G23*E23,IF(C23="SC",0,IF(C23="DS",0,"enter"))))</f>
        <v>150</v>
      </c>
      <c r="K23" s="55">
        <f t="shared" ref="K23:K37" si="3">H23-(J23*F23)</f>
        <v>0</v>
      </c>
      <c r="L23" s="70">
        <f t="shared" ref="L23:L37" si="4">IF(C23="DS",0,IF(C23="SC",0,IF(I23="uninsured",0,IF(I23="Medicaid",0,"enter"))))</f>
        <v>0</v>
      </c>
      <c r="M23" s="55">
        <f t="shared" ref="M23:M37" si="5">L23*F23</f>
        <v>0</v>
      </c>
      <c r="N23" s="70">
        <f t="shared" ref="N23" si="6">IF(I23="Medicaid",0,"enter")</f>
        <v>0</v>
      </c>
      <c r="O23" s="55">
        <f t="shared" ref="O23:O37" si="7">IF(C23="SC",0, IF(I23="uninsured",N23, IF(H23&lt;N23,H23,IF(N23&gt;M23,M23,IF(H23=N23,N23, IF(M23=N23,N23,IF(M23&gt;N23,N23)))))))</f>
        <v>0</v>
      </c>
      <c r="P23" s="71">
        <f t="shared" ref="P23:P37" si="8">K23-O23</f>
        <v>0</v>
      </c>
      <c r="T23" s="89"/>
      <c r="U23" s="75"/>
      <c r="W23" s="89"/>
      <c r="X23" s="75"/>
      <c r="Z23" s="89"/>
      <c r="AA23" s="75"/>
      <c r="AC23" s="89"/>
      <c r="AD23" s="75"/>
      <c r="AF23" s="89"/>
      <c r="AG23" s="75"/>
      <c r="AI23" s="89"/>
      <c r="AJ23" s="75"/>
      <c r="AL23" s="89"/>
      <c r="AM23" s="75"/>
      <c r="AO23" s="89"/>
      <c r="AP23" s="75"/>
      <c r="AR23" s="89"/>
      <c r="AS23" s="75"/>
      <c r="AU23" s="89"/>
      <c r="AV23" s="75"/>
      <c r="AX23" s="89"/>
      <c r="AY23" s="75"/>
    </row>
    <row r="24" spans="1:55">
      <c r="B24" s="69" t="s">
        <v>36</v>
      </c>
      <c r="C24" s="69" t="s">
        <v>65</v>
      </c>
      <c r="D24" s="69">
        <v>12</v>
      </c>
      <c r="E24" s="69">
        <v>1</v>
      </c>
      <c r="F24" s="56">
        <f t="shared" si="0"/>
        <v>1</v>
      </c>
      <c r="G24" s="55">
        <f t="shared" ref="G24:G36" si="9">IF(C24="DS",27.5,IF(C24="SC",132,37.5))</f>
        <v>132</v>
      </c>
      <c r="H24" s="55">
        <f t="shared" si="1"/>
        <v>132</v>
      </c>
      <c r="I24" s="69" t="s">
        <v>1</v>
      </c>
      <c r="J24" s="70">
        <f t="shared" si="2"/>
        <v>0</v>
      </c>
      <c r="K24" s="55">
        <f t="shared" si="3"/>
        <v>132</v>
      </c>
      <c r="L24" s="70">
        <f t="shared" si="4"/>
        <v>0</v>
      </c>
      <c r="M24" s="55">
        <f t="shared" si="5"/>
        <v>0</v>
      </c>
      <c r="N24" s="70">
        <v>126</v>
      </c>
      <c r="O24" s="55">
        <f t="shared" si="7"/>
        <v>0</v>
      </c>
      <c r="P24" s="71">
        <f t="shared" si="8"/>
        <v>132</v>
      </c>
      <c r="T24" s="89"/>
      <c r="U24" s="75"/>
      <c r="W24" s="89"/>
      <c r="X24" s="75"/>
      <c r="Z24" s="89"/>
      <c r="AA24" s="75"/>
      <c r="AC24" s="89"/>
      <c r="AD24" s="75"/>
      <c r="AF24" s="89"/>
      <c r="AG24" s="75"/>
      <c r="AI24" s="89"/>
      <c r="AJ24" s="75"/>
      <c r="AL24" s="89"/>
      <c r="AM24" s="75"/>
      <c r="AO24" s="89"/>
      <c r="AP24" s="75"/>
      <c r="AR24" s="89"/>
      <c r="AS24" s="75"/>
      <c r="AU24" s="89"/>
      <c r="AV24" s="75"/>
      <c r="AX24" s="89"/>
      <c r="AY24" s="75"/>
    </row>
    <row r="25" spans="1:55">
      <c r="B25" s="69" t="s">
        <v>37</v>
      </c>
      <c r="C25" s="69" t="s">
        <v>2</v>
      </c>
      <c r="D25" s="69">
        <v>52</v>
      </c>
      <c r="E25" s="69">
        <v>2</v>
      </c>
      <c r="F25" s="56">
        <f t="shared" si="0"/>
        <v>4.33</v>
      </c>
      <c r="G25" s="55">
        <f t="shared" si="9"/>
        <v>37.5</v>
      </c>
      <c r="H25" s="55">
        <f t="shared" si="1"/>
        <v>324.75</v>
      </c>
      <c r="I25" s="69" t="s">
        <v>3</v>
      </c>
      <c r="J25" s="70">
        <v>45</v>
      </c>
      <c r="K25" s="55">
        <f t="shared" si="3"/>
        <v>129.9</v>
      </c>
      <c r="L25" s="70">
        <v>15</v>
      </c>
      <c r="M25" s="55">
        <f t="shared" si="5"/>
        <v>64.95</v>
      </c>
      <c r="N25" s="70">
        <v>76</v>
      </c>
      <c r="O25" s="55">
        <f t="shared" si="7"/>
        <v>64.95</v>
      </c>
      <c r="P25" s="71">
        <f t="shared" si="8"/>
        <v>64.95</v>
      </c>
      <c r="T25" s="89"/>
      <c r="U25" s="75"/>
      <c r="W25" s="89"/>
      <c r="X25" s="75"/>
      <c r="Z25" s="89"/>
      <c r="AA25" s="75"/>
      <c r="AC25" s="89"/>
      <c r="AD25" s="75"/>
      <c r="AF25" s="89"/>
      <c r="AG25" s="75"/>
      <c r="AI25" s="89"/>
      <c r="AJ25" s="75"/>
      <c r="AL25" s="89"/>
      <c r="AM25" s="75"/>
      <c r="AO25" s="89"/>
      <c r="AP25" s="75"/>
      <c r="AR25" s="89"/>
      <c r="AS25" s="75"/>
      <c r="AU25" s="89"/>
      <c r="AV25" s="75"/>
      <c r="AX25" s="89"/>
      <c r="AY25" s="75"/>
    </row>
    <row r="26" spans="1:55">
      <c r="B26" s="69" t="s">
        <v>39</v>
      </c>
      <c r="C26" s="69" t="s">
        <v>4</v>
      </c>
      <c r="D26" s="69">
        <v>104</v>
      </c>
      <c r="E26" s="69">
        <v>2</v>
      </c>
      <c r="F26" s="56">
        <f t="shared" si="0"/>
        <v>8.67</v>
      </c>
      <c r="G26" s="55">
        <f t="shared" si="9"/>
        <v>37.5</v>
      </c>
      <c r="H26" s="55">
        <f t="shared" si="1"/>
        <v>650.25</v>
      </c>
      <c r="I26" s="69" t="s">
        <v>34</v>
      </c>
      <c r="J26" s="70">
        <f t="shared" si="2"/>
        <v>0</v>
      </c>
      <c r="K26" s="55">
        <f t="shared" si="3"/>
        <v>650.25</v>
      </c>
      <c r="L26" s="70">
        <f t="shared" si="4"/>
        <v>0</v>
      </c>
      <c r="M26" s="55">
        <f t="shared" si="5"/>
        <v>0</v>
      </c>
      <c r="N26" s="70">
        <v>88</v>
      </c>
      <c r="O26" s="55">
        <f t="shared" si="7"/>
        <v>88</v>
      </c>
      <c r="P26" s="71">
        <f t="shared" si="8"/>
        <v>562.25</v>
      </c>
      <c r="T26" s="89"/>
      <c r="U26" s="75"/>
      <c r="W26" s="89"/>
      <c r="X26" s="75"/>
      <c r="Z26" s="89"/>
      <c r="AA26" s="75"/>
      <c r="AC26" s="89"/>
      <c r="AD26" s="75"/>
      <c r="AF26" s="89"/>
      <c r="AG26" s="75"/>
      <c r="AI26" s="89"/>
      <c r="AJ26" s="75"/>
      <c r="AL26" s="89"/>
      <c r="AM26" s="75"/>
      <c r="AO26" s="89"/>
      <c r="AP26" s="75"/>
      <c r="AR26" s="89"/>
      <c r="AS26" s="75"/>
      <c r="AU26" s="89"/>
      <c r="AV26" s="75"/>
      <c r="AX26" s="89"/>
      <c r="AY26" s="75"/>
    </row>
    <row r="27" spans="1:55">
      <c r="B27" s="69" t="s">
        <v>79</v>
      </c>
      <c r="C27" s="69" t="s">
        <v>33</v>
      </c>
      <c r="D27" s="69">
        <v>48</v>
      </c>
      <c r="E27" s="69">
        <v>3</v>
      </c>
      <c r="F27" s="56">
        <f t="shared" si="0"/>
        <v>4</v>
      </c>
      <c r="G27" s="55">
        <f t="shared" si="9"/>
        <v>27.5</v>
      </c>
      <c r="H27" s="55">
        <f t="shared" si="1"/>
        <v>330</v>
      </c>
      <c r="I27" s="69" t="s">
        <v>41</v>
      </c>
      <c r="J27" s="70">
        <f t="shared" si="2"/>
        <v>0</v>
      </c>
      <c r="K27" s="55">
        <f t="shared" si="3"/>
        <v>330</v>
      </c>
      <c r="L27" s="70">
        <f t="shared" si="4"/>
        <v>0</v>
      </c>
      <c r="M27" s="55">
        <f t="shared" si="5"/>
        <v>0</v>
      </c>
      <c r="N27" s="70">
        <v>0</v>
      </c>
      <c r="O27" s="55">
        <f t="shared" si="7"/>
        <v>0</v>
      </c>
      <c r="P27" s="71">
        <f t="shared" si="8"/>
        <v>330</v>
      </c>
      <c r="T27" s="89"/>
      <c r="U27" s="75"/>
      <c r="W27" s="89"/>
      <c r="X27" s="75"/>
      <c r="Z27" s="89"/>
      <c r="AA27" s="75"/>
      <c r="AC27" s="89"/>
      <c r="AD27" s="75"/>
      <c r="AF27" s="89"/>
      <c r="AG27" s="75"/>
      <c r="AI27" s="89"/>
      <c r="AJ27" s="75"/>
      <c r="AL27" s="89"/>
      <c r="AM27" s="75"/>
      <c r="AO27" s="89"/>
      <c r="AP27" s="75"/>
      <c r="AR27" s="89"/>
      <c r="AS27" s="75"/>
      <c r="AU27" s="89"/>
      <c r="AV27" s="75"/>
      <c r="AX27" s="89"/>
      <c r="AY27" s="75"/>
    </row>
    <row r="28" spans="1:55">
      <c r="B28" s="69" t="s">
        <v>80</v>
      </c>
      <c r="C28" s="69" t="s">
        <v>71</v>
      </c>
      <c r="D28" s="69">
        <v>104</v>
      </c>
      <c r="E28" s="69">
        <v>2</v>
      </c>
      <c r="F28" s="56">
        <f t="shared" si="0"/>
        <v>8.67</v>
      </c>
      <c r="G28" s="55">
        <f t="shared" si="9"/>
        <v>37.5</v>
      </c>
      <c r="H28" s="55">
        <f t="shared" si="1"/>
        <v>650.25</v>
      </c>
      <c r="I28" s="69" t="s">
        <v>34</v>
      </c>
      <c r="J28" s="70">
        <f t="shared" si="2"/>
        <v>0</v>
      </c>
      <c r="K28" s="55">
        <f t="shared" si="3"/>
        <v>650.25</v>
      </c>
      <c r="L28" s="70">
        <f t="shared" si="4"/>
        <v>0</v>
      </c>
      <c r="M28" s="55">
        <f t="shared" si="5"/>
        <v>0</v>
      </c>
      <c r="N28" s="70">
        <v>76</v>
      </c>
      <c r="O28" s="55">
        <f t="shared" si="7"/>
        <v>76</v>
      </c>
      <c r="P28" s="71">
        <f t="shared" si="8"/>
        <v>574.25</v>
      </c>
      <c r="T28" s="89"/>
      <c r="U28" s="75"/>
      <c r="W28" s="89"/>
      <c r="X28" s="75"/>
      <c r="Z28" s="89"/>
      <c r="AA28" s="75"/>
      <c r="AC28" s="89"/>
      <c r="AD28" s="75"/>
      <c r="AF28" s="89"/>
      <c r="AG28" s="75"/>
      <c r="AI28" s="89"/>
      <c r="AJ28" s="75"/>
      <c r="AL28" s="89"/>
      <c r="AM28" s="75"/>
      <c r="AO28" s="89"/>
      <c r="AP28" s="75"/>
      <c r="AR28" s="89"/>
      <c r="AS28" s="75"/>
      <c r="AU28" s="89"/>
      <c r="AV28" s="75"/>
      <c r="AX28" s="89"/>
      <c r="AY28" s="75"/>
    </row>
    <row r="29" spans="1:55">
      <c r="B29" s="69" t="s">
        <v>35</v>
      </c>
      <c r="C29" s="69" t="s">
        <v>65</v>
      </c>
      <c r="D29" s="69">
        <v>12</v>
      </c>
      <c r="E29" s="69">
        <v>1</v>
      </c>
      <c r="F29" s="56">
        <f t="shared" si="0"/>
        <v>1</v>
      </c>
      <c r="G29" s="55">
        <f t="shared" si="9"/>
        <v>132</v>
      </c>
      <c r="H29" s="55">
        <f t="shared" si="1"/>
        <v>132</v>
      </c>
      <c r="I29" s="69" t="s">
        <v>0</v>
      </c>
      <c r="J29" s="70">
        <f t="shared" si="2"/>
        <v>0</v>
      </c>
      <c r="K29" s="55">
        <f t="shared" si="3"/>
        <v>132</v>
      </c>
      <c r="L29" s="70">
        <f t="shared" si="4"/>
        <v>0</v>
      </c>
      <c r="M29" s="55">
        <f t="shared" si="5"/>
        <v>0</v>
      </c>
      <c r="N29" s="70">
        <v>125</v>
      </c>
      <c r="O29" s="55">
        <f t="shared" si="7"/>
        <v>0</v>
      </c>
      <c r="P29" s="71">
        <f t="shared" si="8"/>
        <v>132</v>
      </c>
      <c r="T29" s="89"/>
      <c r="U29" s="75"/>
      <c r="W29" s="89"/>
      <c r="X29" s="75"/>
      <c r="Z29" s="89"/>
      <c r="AA29" s="75"/>
      <c r="AC29" s="89"/>
      <c r="AD29" s="75"/>
      <c r="AF29" s="89"/>
      <c r="AG29" s="75"/>
      <c r="AI29" s="89"/>
      <c r="AJ29" s="75"/>
      <c r="AL29" s="89"/>
      <c r="AM29" s="75"/>
      <c r="AO29" s="89"/>
      <c r="AP29" s="75"/>
      <c r="AR29" s="89"/>
      <c r="AS29" s="75"/>
      <c r="AU29" s="89"/>
      <c r="AV29" s="75"/>
      <c r="AX29" s="89"/>
      <c r="AY29" s="75"/>
    </row>
    <row r="30" spans="1:55">
      <c r="B30" s="69" t="s">
        <v>38</v>
      </c>
      <c r="C30" s="69" t="s">
        <v>71</v>
      </c>
      <c r="D30" s="69">
        <v>26</v>
      </c>
      <c r="E30" s="69">
        <v>4</v>
      </c>
      <c r="F30" s="56">
        <f t="shared" si="0"/>
        <v>2.17</v>
      </c>
      <c r="G30" s="55">
        <f t="shared" si="9"/>
        <v>37.5</v>
      </c>
      <c r="H30" s="55">
        <f t="shared" si="1"/>
        <v>325.5</v>
      </c>
      <c r="I30" s="69" t="s">
        <v>3</v>
      </c>
      <c r="J30" s="70">
        <v>25</v>
      </c>
      <c r="K30" s="55">
        <f t="shared" si="3"/>
        <v>271.25</v>
      </c>
      <c r="L30" s="70">
        <v>25</v>
      </c>
      <c r="M30" s="55">
        <f t="shared" si="5"/>
        <v>54.25</v>
      </c>
      <c r="N30" s="70">
        <v>0</v>
      </c>
      <c r="O30" s="55">
        <f t="shared" si="7"/>
        <v>0</v>
      </c>
      <c r="P30" s="71">
        <f t="shared" si="8"/>
        <v>271.25</v>
      </c>
      <c r="T30" s="89"/>
      <c r="U30" s="75"/>
      <c r="W30" s="89"/>
      <c r="X30" s="75"/>
      <c r="Z30" s="89"/>
      <c r="AA30" s="75"/>
      <c r="AC30" s="89"/>
      <c r="AD30" s="75"/>
      <c r="AF30" s="89"/>
      <c r="AG30" s="75"/>
      <c r="AI30" s="89"/>
      <c r="AJ30" s="75"/>
      <c r="AL30" s="89"/>
      <c r="AM30" s="75"/>
      <c r="AO30" s="89"/>
      <c r="AP30" s="75"/>
      <c r="AR30" s="89"/>
      <c r="AS30" s="75"/>
      <c r="AU30" s="89"/>
      <c r="AV30" s="75"/>
      <c r="AX30" s="89"/>
      <c r="AY30" s="75"/>
    </row>
    <row r="31" spans="1:55">
      <c r="B31" s="69" t="s">
        <v>95</v>
      </c>
      <c r="C31" s="69" t="s">
        <v>4</v>
      </c>
      <c r="D31" s="69">
        <v>24</v>
      </c>
      <c r="E31" s="69">
        <v>2</v>
      </c>
      <c r="F31" s="56">
        <f t="shared" si="0"/>
        <v>2</v>
      </c>
      <c r="G31" s="55">
        <f t="shared" si="9"/>
        <v>37.5</v>
      </c>
      <c r="H31" s="55">
        <f t="shared" si="1"/>
        <v>150</v>
      </c>
      <c r="I31" s="69" t="s">
        <v>21</v>
      </c>
      <c r="J31" s="70">
        <f t="shared" si="2"/>
        <v>75</v>
      </c>
      <c r="K31" s="55">
        <f t="shared" si="3"/>
        <v>0</v>
      </c>
      <c r="L31" s="70">
        <f t="shared" si="4"/>
        <v>0</v>
      </c>
      <c r="M31" s="55">
        <f t="shared" si="5"/>
        <v>0</v>
      </c>
      <c r="N31" s="70">
        <v>0</v>
      </c>
      <c r="O31" s="55">
        <f t="shared" si="7"/>
        <v>0</v>
      </c>
      <c r="P31" s="71">
        <f t="shared" si="8"/>
        <v>0</v>
      </c>
      <c r="T31" s="89"/>
      <c r="U31" s="75"/>
      <c r="W31" s="89"/>
      <c r="X31" s="75"/>
      <c r="Z31" s="89"/>
      <c r="AA31" s="75"/>
      <c r="AC31" s="89"/>
      <c r="AD31" s="75"/>
      <c r="AF31" s="89"/>
      <c r="AG31" s="75"/>
      <c r="AI31" s="89"/>
      <c r="AJ31" s="75"/>
      <c r="AL31" s="89"/>
      <c r="AM31" s="75"/>
      <c r="AO31" s="89"/>
      <c r="AP31" s="75"/>
      <c r="AR31" s="89"/>
      <c r="AS31" s="75"/>
      <c r="AU31" s="89"/>
      <c r="AV31" s="75"/>
      <c r="AX31" s="89"/>
      <c r="AY31" s="75"/>
    </row>
    <row r="32" spans="1:55">
      <c r="B32" s="69" t="s">
        <v>81</v>
      </c>
      <c r="C32" s="69" t="s">
        <v>2</v>
      </c>
      <c r="D32" s="69">
        <v>52</v>
      </c>
      <c r="E32" s="69">
        <v>4</v>
      </c>
      <c r="F32" s="56">
        <f t="shared" si="0"/>
        <v>4.33</v>
      </c>
      <c r="G32" s="55">
        <f t="shared" si="9"/>
        <v>37.5</v>
      </c>
      <c r="H32" s="55">
        <f t="shared" si="1"/>
        <v>649.5</v>
      </c>
      <c r="I32" s="69" t="s">
        <v>1</v>
      </c>
      <c r="J32" s="70">
        <v>55</v>
      </c>
      <c r="K32" s="55">
        <f t="shared" si="3"/>
        <v>411.35</v>
      </c>
      <c r="L32" s="70">
        <v>15</v>
      </c>
      <c r="M32" s="55">
        <f t="shared" si="5"/>
        <v>64.95</v>
      </c>
      <c r="N32" s="70">
        <v>26</v>
      </c>
      <c r="O32" s="55">
        <f t="shared" si="7"/>
        <v>26</v>
      </c>
      <c r="P32" s="71">
        <f t="shared" si="8"/>
        <v>385.35</v>
      </c>
      <c r="T32" s="89"/>
      <c r="U32" s="75"/>
      <c r="W32" s="89"/>
      <c r="X32" s="75"/>
      <c r="Z32" s="89"/>
      <c r="AA32" s="75"/>
      <c r="AC32" s="89"/>
      <c r="AD32" s="75"/>
      <c r="AF32" s="89"/>
      <c r="AG32" s="75"/>
      <c r="AI32" s="89"/>
      <c r="AJ32" s="75"/>
      <c r="AL32" s="89"/>
      <c r="AM32" s="75"/>
      <c r="AO32" s="89"/>
      <c r="AP32" s="75"/>
      <c r="AR32" s="89"/>
      <c r="AS32" s="75"/>
      <c r="AU32" s="89"/>
      <c r="AV32" s="75"/>
      <c r="AX32" s="89"/>
      <c r="AY32" s="75"/>
    </row>
    <row r="33" spans="1:51">
      <c r="B33" s="69" t="s">
        <v>96</v>
      </c>
      <c r="C33" s="69" t="s">
        <v>65</v>
      </c>
      <c r="D33" s="69">
        <v>12</v>
      </c>
      <c r="E33" s="69">
        <v>1</v>
      </c>
      <c r="F33" s="56">
        <f t="shared" si="0"/>
        <v>1</v>
      </c>
      <c r="G33" s="55">
        <f t="shared" si="9"/>
        <v>132</v>
      </c>
      <c r="H33" s="55">
        <f t="shared" si="1"/>
        <v>132</v>
      </c>
      <c r="I33" s="69" t="s">
        <v>41</v>
      </c>
      <c r="J33" s="70">
        <f t="shared" si="2"/>
        <v>0</v>
      </c>
      <c r="K33" s="55">
        <f t="shared" si="3"/>
        <v>132</v>
      </c>
      <c r="L33" s="70">
        <f t="shared" si="4"/>
        <v>0</v>
      </c>
      <c r="M33" s="55">
        <f t="shared" si="5"/>
        <v>0</v>
      </c>
      <c r="N33" s="70">
        <v>200</v>
      </c>
      <c r="O33" s="55">
        <f t="shared" si="7"/>
        <v>0</v>
      </c>
      <c r="P33" s="71">
        <f t="shared" si="8"/>
        <v>132</v>
      </c>
      <c r="T33" s="89"/>
      <c r="U33" s="75"/>
      <c r="W33" s="89"/>
      <c r="X33" s="75"/>
      <c r="Z33" s="89"/>
      <c r="AA33" s="75"/>
      <c r="AC33" s="89"/>
      <c r="AD33" s="75"/>
      <c r="AF33" s="89"/>
      <c r="AG33" s="75"/>
      <c r="AI33" s="89"/>
      <c r="AJ33" s="75"/>
      <c r="AL33" s="89"/>
      <c r="AM33" s="75"/>
      <c r="AO33" s="89"/>
      <c r="AP33" s="75"/>
      <c r="AR33" s="89"/>
      <c r="AS33" s="75"/>
      <c r="AU33" s="89"/>
      <c r="AV33" s="75"/>
      <c r="AX33" s="89"/>
      <c r="AY33" s="75"/>
    </row>
    <row r="34" spans="1:51">
      <c r="B34" s="69" t="s">
        <v>97</v>
      </c>
      <c r="C34" s="69" t="s">
        <v>33</v>
      </c>
      <c r="D34" s="69">
        <v>52</v>
      </c>
      <c r="E34" s="69">
        <v>4</v>
      </c>
      <c r="F34" s="56">
        <f t="shared" si="0"/>
        <v>4.33</v>
      </c>
      <c r="G34" s="55">
        <f t="shared" si="9"/>
        <v>27.5</v>
      </c>
      <c r="H34" s="55">
        <f t="shared" si="1"/>
        <v>476.3</v>
      </c>
      <c r="I34" s="69" t="s">
        <v>3</v>
      </c>
      <c r="J34" s="70">
        <f>IF(I34="uninsured",0,IF(I34="Medicaid",G34*E34,IF(C34="SC",0,IF(C34="DS",0,"enter"))))</f>
        <v>0</v>
      </c>
      <c r="K34" s="55">
        <f t="shared" si="3"/>
        <v>476.3</v>
      </c>
      <c r="L34" s="70">
        <f t="shared" si="4"/>
        <v>0</v>
      </c>
      <c r="M34" s="55">
        <f t="shared" si="5"/>
        <v>0</v>
      </c>
      <c r="N34" s="70">
        <v>600</v>
      </c>
      <c r="O34" s="55">
        <f t="shared" si="7"/>
        <v>476.3</v>
      </c>
      <c r="P34" s="71">
        <f t="shared" si="8"/>
        <v>0</v>
      </c>
      <c r="T34" s="89"/>
      <c r="U34" s="75"/>
      <c r="W34" s="89"/>
      <c r="X34" s="75"/>
      <c r="Z34" s="89"/>
      <c r="AA34" s="75"/>
      <c r="AC34" s="89"/>
      <c r="AD34" s="75"/>
      <c r="AF34" s="89"/>
      <c r="AG34" s="75"/>
      <c r="AI34" s="89"/>
      <c r="AJ34" s="75"/>
      <c r="AL34" s="89"/>
      <c r="AM34" s="75"/>
      <c r="AO34" s="89"/>
      <c r="AP34" s="75"/>
      <c r="AR34" s="89"/>
      <c r="AS34" s="75"/>
      <c r="AU34" s="89"/>
      <c r="AV34" s="75"/>
      <c r="AX34" s="89"/>
      <c r="AY34" s="75"/>
    </row>
    <row r="35" spans="1:51">
      <c r="B35" s="69" t="s">
        <v>98</v>
      </c>
      <c r="C35" s="69" t="s">
        <v>71</v>
      </c>
      <c r="D35" s="69">
        <v>48</v>
      </c>
      <c r="E35" s="69">
        <v>2</v>
      </c>
      <c r="F35" s="56">
        <f t="shared" si="0"/>
        <v>4</v>
      </c>
      <c r="G35" s="55">
        <f t="shared" si="9"/>
        <v>37.5</v>
      </c>
      <c r="H35" s="55">
        <f t="shared" si="1"/>
        <v>300</v>
      </c>
      <c r="I35" s="69" t="s">
        <v>34</v>
      </c>
      <c r="J35" s="70">
        <f>IF(I35="uninsured",0,IF(I35="Medicaid",G35*E35,IF(C35="SC",0,IF(C35="DS",0,"enter"))))</f>
        <v>0</v>
      </c>
      <c r="K35" s="55">
        <f t="shared" si="3"/>
        <v>300</v>
      </c>
      <c r="L35" s="70">
        <f t="shared" si="4"/>
        <v>0</v>
      </c>
      <c r="M35" s="55">
        <f t="shared" si="5"/>
        <v>0</v>
      </c>
      <c r="N35" s="70"/>
      <c r="O35" s="55">
        <f t="shared" si="7"/>
        <v>0</v>
      </c>
      <c r="P35" s="71">
        <f t="shared" si="8"/>
        <v>300</v>
      </c>
      <c r="T35" s="89"/>
      <c r="U35" s="75"/>
      <c r="W35" s="89"/>
      <c r="X35" s="75"/>
      <c r="Z35" s="89"/>
      <c r="AA35" s="75"/>
      <c r="AC35" s="89"/>
      <c r="AD35" s="75"/>
      <c r="AF35" s="89"/>
      <c r="AG35" s="75"/>
      <c r="AI35" s="89"/>
      <c r="AJ35" s="75"/>
      <c r="AL35" s="89"/>
      <c r="AM35" s="75"/>
      <c r="AO35" s="89"/>
      <c r="AP35" s="75"/>
      <c r="AR35" s="89"/>
      <c r="AS35" s="75"/>
      <c r="AU35" s="89"/>
      <c r="AV35" s="75"/>
      <c r="AX35" s="89"/>
      <c r="AY35" s="75"/>
    </row>
    <row r="36" spans="1:51">
      <c r="B36" s="69" t="s">
        <v>99</v>
      </c>
      <c r="C36" s="69" t="s">
        <v>4</v>
      </c>
      <c r="D36" s="69">
        <v>26</v>
      </c>
      <c r="E36" s="69">
        <v>3</v>
      </c>
      <c r="F36" s="56">
        <f t="shared" si="0"/>
        <v>2.17</v>
      </c>
      <c r="G36" s="55">
        <f t="shared" si="9"/>
        <v>37.5</v>
      </c>
      <c r="H36" s="55">
        <f t="shared" si="1"/>
        <v>244.125</v>
      </c>
      <c r="I36" s="69" t="s">
        <v>21</v>
      </c>
      <c r="J36" s="70">
        <f>IF(I36="uninsured",0,IF(I36="Medicaid",G36*E36,IF(C36="SC",0,IF(C36="DS",0,"enter"))))</f>
        <v>112.5</v>
      </c>
      <c r="K36" s="55">
        <f t="shared" si="3"/>
        <v>0</v>
      </c>
      <c r="L36" s="70">
        <f t="shared" si="4"/>
        <v>0</v>
      </c>
      <c r="M36" s="55">
        <f t="shared" si="5"/>
        <v>0</v>
      </c>
      <c r="N36" s="70"/>
      <c r="O36" s="55">
        <f t="shared" si="7"/>
        <v>0</v>
      </c>
      <c r="P36" s="71">
        <f t="shared" si="8"/>
        <v>0</v>
      </c>
      <c r="T36" s="89"/>
      <c r="U36" s="75"/>
      <c r="W36" s="89"/>
      <c r="X36" s="75"/>
      <c r="Z36" s="89"/>
      <c r="AA36" s="75"/>
      <c r="AC36" s="89"/>
      <c r="AD36" s="75"/>
      <c r="AF36" s="89"/>
      <c r="AG36" s="75"/>
      <c r="AI36" s="89"/>
      <c r="AJ36" s="75"/>
      <c r="AL36" s="89"/>
      <c r="AM36" s="75"/>
      <c r="AO36" s="89"/>
      <c r="AP36" s="75"/>
      <c r="AR36" s="89"/>
      <c r="AS36" s="75"/>
      <c r="AU36" s="89"/>
      <c r="AV36" s="75"/>
      <c r="AX36" s="89"/>
      <c r="AY36" s="75"/>
    </row>
    <row r="37" spans="1:51" ht="73.25" customHeight="1">
      <c r="A37" s="72" t="s">
        <v>82</v>
      </c>
      <c r="B37" s="69"/>
      <c r="C37" s="69"/>
      <c r="D37" s="69"/>
      <c r="E37" s="69"/>
      <c r="F37" s="80">
        <f t="shared" si="0"/>
        <v>0</v>
      </c>
      <c r="H37" s="55"/>
      <c r="I37" s="69"/>
      <c r="J37" s="82" t="str">
        <f>IF(I37="uninsured",0,IF(I37="Medicaid",G37*E37,IF(C37="SC",0,IF(C37="DS",0,"enter"))))</f>
        <v>enter</v>
      </c>
      <c r="K37" s="81" t="e">
        <f t="shared" si="3"/>
        <v>#VALUE!</v>
      </c>
      <c r="L37" s="82" t="str">
        <f t="shared" si="4"/>
        <v>enter</v>
      </c>
      <c r="M37" s="81" t="e">
        <f t="shared" si="5"/>
        <v>#VALUE!</v>
      </c>
      <c r="N37" s="70"/>
      <c r="O37" s="81" t="e">
        <f t="shared" si="7"/>
        <v>#VALUE!</v>
      </c>
      <c r="P37" s="83" t="e">
        <f t="shared" si="8"/>
        <v>#VALUE!</v>
      </c>
      <c r="Q37" s="88"/>
      <c r="R37" s="84"/>
      <c r="S37" s="85"/>
      <c r="T37" s="86"/>
      <c r="U37" s="84"/>
      <c r="V37" s="85"/>
      <c r="W37" s="86"/>
      <c r="X37" s="84"/>
      <c r="Y37" s="85"/>
      <c r="Z37" s="86"/>
      <c r="AA37" s="84"/>
      <c r="AB37" s="85"/>
      <c r="AC37" s="86"/>
      <c r="AD37" s="84"/>
      <c r="AE37" s="85"/>
      <c r="AF37" s="86"/>
      <c r="AG37" s="84"/>
      <c r="AH37" s="85"/>
      <c r="AI37" s="86"/>
      <c r="AJ37" s="84"/>
      <c r="AK37" s="85"/>
      <c r="AL37" s="86"/>
      <c r="AM37" s="84"/>
      <c r="AN37" s="85"/>
      <c r="AO37" s="86"/>
      <c r="AP37" s="84"/>
      <c r="AQ37" s="85"/>
      <c r="AR37" s="86"/>
      <c r="AS37" s="84"/>
      <c r="AT37" s="85"/>
      <c r="AU37" s="86"/>
      <c r="AV37" s="84"/>
      <c r="AW37" s="85"/>
      <c r="AX37" s="86"/>
      <c r="AY37" s="84"/>
    </row>
    <row r="38" spans="1:51" ht="30">
      <c r="A38" s="72"/>
      <c r="H38" s="55"/>
      <c r="J38" s="55"/>
      <c r="K38" s="55"/>
      <c r="L38" s="55"/>
      <c r="M38" s="55"/>
      <c r="N38" s="55"/>
      <c r="O38" s="74" t="s">
        <v>83</v>
      </c>
      <c r="P38" s="71">
        <f>SUM(P22:P36)</f>
        <v>2884.0499999999997</v>
      </c>
      <c r="T38" s="89"/>
      <c r="U38" s="89"/>
      <c r="V38" s="85"/>
      <c r="W38" s="86"/>
      <c r="X38" s="86"/>
      <c r="Y38" s="85"/>
      <c r="Z38" s="86"/>
      <c r="AA38" s="86"/>
      <c r="AB38" s="85"/>
      <c r="AC38" s="86"/>
      <c r="AD38" s="86"/>
      <c r="AE38" s="85"/>
      <c r="AF38" s="86"/>
      <c r="AG38" s="86"/>
      <c r="AH38" s="85"/>
      <c r="AI38" s="86"/>
      <c r="AJ38" s="86"/>
      <c r="AK38" s="85"/>
      <c r="AL38" s="86"/>
      <c r="AM38" s="86"/>
      <c r="AN38" s="85"/>
      <c r="AO38" s="86"/>
      <c r="AP38" s="86"/>
      <c r="AQ38" s="85"/>
      <c r="AR38" s="86"/>
      <c r="AS38" s="86"/>
      <c r="AT38" s="85"/>
      <c r="AU38" s="86"/>
      <c r="AW38" s="85"/>
      <c r="AX38" s="86"/>
    </row>
    <row r="39" spans="1:51">
      <c r="A39" s="72"/>
      <c r="H39" s="55"/>
      <c r="J39" s="55"/>
      <c r="K39" s="55"/>
      <c r="L39" s="55"/>
      <c r="M39" s="73"/>
      <c r="N39" s="55"/>
      <c r="O39" s="74"/>
      <c r="P39" s="75"/>
    </row>
    <row r="40" spans="1:51">
      <c r="H40" s="55"/>
      <c r="J40" s="55"/>
      <c r="K40" s="55"/>
      <c r="L40" s="103" t="s">
        <v>84</v>
      </c>
      <c r="M40" s="103"/>
      <c r="N40" s="103"/>
      <c r="O40" s="57">
        <v>42186</v>
      </c>
      <c r="P40" s="71">
        <v>2884.05</v>
      </c>
    </row>
    <row r="41" spans="1:51">
      <c r="H41" s="55"/>
      <c r="J41" s="55"/>
      <c r="K41" s="55"/>
      <c r="L41" s="55"/>
      <c r="M41" s="55"/>
      <c r="N41" s="55"/>
      <c r="O41" s="57">
        <v>42217</v>
      </c>
      <c r="P41" s="71"/>
    </row>
    <row r="42" spans="1:51">
      <c r="H42" s="55"/>
      <c r="J42" s="55"/>
      <c r="K42" s="55"/>
      <c r="L42" s="55"/>
      <c r="M42" s="55"/>
      <c r="N42" s="55"/>
      <c r="O42" s="57">
        <v>42248</v>
      </c>
      <c r="P42" s="71"/>
    </row>
    <row r="43" spans="1:51">
      <c r="H43" s="55"/>
      <c r="J43" s="55"/>
      <c r="K43" s="55"/>
      <c r="L43" s="55"/>
      <c r="M43" s="55"/>
      <c r="N43" s="55"/>
      <c r="O43" s="57">
        <v>42278</v>
      </c>
      <c r="P43" s="71"/>
    </row>
    <row r="44" spans="1:51">
      <c r="H44" s="55"/>
      <c r="J44" s="55"/>
      <c r="K44" s="55"/>
      <c r="L44" s="55"/>
      <c r="M44" s="55"/>
      <c r="N44" s="55"/>
      <c r="O44" s="57">
        <v>42309</v>
      </c>
      <c r="P44" s="71"/>
    </row>
    <row r="45" spans="1:51">
      <c r="H45" s="55"/>
      <c r="J45" s="55"/>
      <c r="K45" s="55"/>
      <c r="L45" s="55"/>
      <c r="M45" s="55"/>
      <c r="N45" s="55"/>
      <c r="O45" s="57">
        <v>42339</v>
      </c>
      <c r="P45" s="71"/>
    </row>
    <row r="46" spans="1:51">
      <c r="H46" s="55"/>
      <c r="J46" s="55"/>
      <c r="L46" s="55"/>
      <c r="M46" s="55"/>
      <c r="N46" s="55"/>
      <c r="O46" s="57">
        <v>42005</v>
      </c>
      <c r="P46" s="71"/>
    </row>
    <row r="47" spans="1:51">
      <c r="O47" s="57">
        <v>42036</v>
      </c>
      <c r="P47" s="76"/>
    </row>
    <row r="48" spans="1:51">
      <c r="O48" s="57">
        <v>42064</v>
      </c>
      <c r="P48" s="76"/>
    </row>
    <row r="49" spans="15:16">
      <c r="O49" s="57">
        <v>42095</v>
      </c>
      <c r="P49" s="76"/>
    </row>
    <row r="50" spans="15:16">
      <c r="O50" s="57">
        <v>42125</v>
      </c>
      <c r="P50" s="76"/>
    </row>
    <row r="51" spans="15:16">
      <c r="O51" s="57">
        <v>42156</v>
      </c>
      <c r="P51" s="76"/>
    </row>
  </sheetData>
  <mergeCells count="11">
    <mergeCell ref="D7:E7"/>
    <mergeCell ref="D8:E8"/>
    <mergeCell ref="A19:H19"/>
    <mergeCell ref="L40:N40"/>
    <mergeCell ref="D1:E1"/>
    <mergeCell ref="D2:E2"/>
    <mergeCell ref="D3:E3"/>
    <mergeCell ref="D4:E4"/>
    <mergeCell ref="D5:E5"/>
    <mergeCell ref="D6:E6"/>
    <mergeCell ref="A20:XF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5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139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5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140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5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141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142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honeticPr fontId="19" type="noConversion"/>
  <pageMargins left="0.7" right="0.7" top="0.75" bottom="0.75" header="0.3" footer="0.3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B17" sqref="B17"/>
    </sheetView>
  </sheetViews>
  <sheetFormatPr baseColWidth="10" defaultColWidth="9.1640625" defaultRowHeight="13" x14ac:dyDescent="0"/>
  <cols>
    <col min="1" max="1" width="9.83203125" style="8" customWidth="1"/>
    <col min="2" max="2" width="23.6640625" style="8" customWidth="1"/>
    <col min="3" max="3" width="9.33203125" style="4" customWidth="1"/>
    <col min="4" max="4" width="6.83203125" style="4" customWidth="1"/>
    <col min="5" max="5" width="8.33203125" style="4" customWidth="1"/>
    <col min="6" max="6" width="3.1640625" style="4" customWidth="1"/>
    <col min="7" max="8" width="3.33203125" style="4" customWidth="1"/>
    <col min="9" max="9" width="3" style="3" customWidth="1"/>
    <col min="10" max="10" width="2.5" style="4" customWidth="1"/>
    <col min="11" max="12" width="2.6640625" style="5" customWidth="1"/>
    <col min="13" max="13" width="3.33203125" style="2" customWidth="1"/>
    <col min="14" max="14" width="3" style="6" customWidth="1"/>
    <col min="15" max="15" width="2.83203125" style="4" customWidth="1"/>
    <col min="16" max="17" width="3.33203125" style="4" customWidth="1"/>
    <col min="18" max="18" width="8.33203125" style="4" customWidth="1"/>
    <col min="19" max="19" width="12.1640625" style="4" customWidth="1"/>
    <col min="20" max="20" width="29.6640625" style="8" customWidth="1"/>
    <col min="21" max="16384" width="9.1640625" style="8"/>
  </cols>
  <sheetData>
    <row r="1" spans="1:20" ht="19" thickTop="1" thickBot="1">
      <c r="A1" s="109" t="s">
        <v>5</v>
      </c>
      <c r="B1" s="110"/>
      <c r="C1" s="110"/>
      <c r="D1" s="110"/>
      <c r="E1" s="110"/>
      <c r="F1" s="111"/>
      <c r="G1" s="1" t="s">
        <v>6</v>
      </c>
      <c r="H1" s="2"/>
      <c r="R1" s="112"/>
      <c r="S1" s="112"/>
      <c r="T1" s="7"/>
    </row>
    <row r="2" spans="1:20" ht="15" thickTop="1" thickBot="1">
      <c r="A2" s="5"/>
      <c r="B2" s="5"/>
      <c r="C2" s="5"/>
      <c r="D2" s="5"/>
      <c r="E2" s="5"/>
      <c r="F2" s="5"/>
      <c r="G2" s="5"/>
      <c r="H2" s="5"/>
      <c r="I2" s="5"/>
      <c r="J2" s="5"/>
      <c r="K2" s="9"/>
      <c r="L2" s="9"/>
      <c r="M2" s="10"/>
      <c r="N2" s="11"/>
      <c r="O2" s="10"/>
      <c r="P2" s="10"/>
      <c r="Q2" s="10"/>
      <c r="R2" s="10"/>
      <c r="S2" s="10"/>
      <c r="T2" s="7"/>
    </row>
    <row r="3" spans="1:20" ht="16" thickTop="1">
      <c r="A3" s="113" t="s">
        <v>11</v>
      </c>
      <c r="B3" s="116" t="s">
        <v>23</v>
      </c>
      <c r="C3" s="116" t="s">
        <v>24</v>
      </c>
      <c r="D3" s="116" t="s">
        <v>12</v>
      </c>
      <c r="E3" s="113" t="s">
        <v>25</v>
      </c>
      <c r="F3" s="145" t="s">
        <v>7</v>
      </c>
      <c r="G3" s="146"/>
      <c r="H3" s="146"/>
      <c r="I3" s="146"/>
      <c r="J3" s="146"/>
      <c r="K3" s="147"/>
      <c r="L3" s="116" t="s">
        <v>26</v>
      </c>
      <c r="M3" s="145" t="s">
        <v>8</v>
      </c>
      <c r="N3" s="148"/>
      <c r="O3" s="148"/>
      <c r="P3" s="148"/>
      <c r="Q3" s="148"/>
      <c r="R3" s="149" t="s">
        <v>27</v>
      </c>
      <c r="S3" s="133" t="s">
        <v>28</v>
      </c>
      <c r="T3" s="106" t="s">
        <v>20</v>
      </c>
    </row>
    <row r="4" spans="1:20" ht="16" thickBot="1">
      <c r="A4" s="114"/>
      <c r="B4" s="114"/>
      <c r="C4" s="117"/>
      <c r="D4" s="117"/>
      <c r="E4" s="117"/>
      <c r="F4" s="136" t="s">
        <v>9</v>
      </c>
      <c r="G4" s="137"/>
      <c r="H4" s="137"/>
      <c r="I4" s="137"/>
      <c r="J4" s="137"/>
      <c r="K4" s="138"/>
      <c r="L4" s="114"/>
      <c r="M4" s="139" t="s">
        <v>10</v>
      </c>
      <c r="N4" s="140"/>
      <c r="O4" s="140"/>
      <c r="P4" s="140"/>
      <c r="Q4" s="140"/>
      <c r="R4" s="150"/>
      <c r="S4" s="134"/>
      <c r="T4" s="107"/>
    </row>
    <row r="5" spans="1:20" ht="13.25" customHeight="1" thickTop="1">
      <c r="A5" s="114"/>
      <c r="B5" s="114"/>
      <c r="C5" s="117"/>
      <c r="D5" s="117"/>
      <c r="E5" s="117"/>
      <c r="F5" s="121" t="s">
        <v>13</v>
      </c>
      <c r="G5" s="119" t="s">
        <v>29</v>
      </c>
      <c r="H5" s="121" t="s">
        <v>14</v>
      </c>
      <c r="I5" s="123" t="s">
        <v>30</v>
      </c>
      <c r="J5" s="125" t="s">
        <v>31</v>
      </c>
      <c r="K5" s="127" t="s">
        <v>15</v>
      </c>
      <c r="L5" s="114"/>
      <c r="M5" s="121" t="s">
        <v>16</v>
      </c>
      <c r="N5" s="129" t="s">
        <v>17</v>
      </c>
      <c r="O5" s="131" t="s">
        <v>32</v>
      </c>
      <c r="P5" s="143" t="s">
        <v>18</v>
      </c>
      <c r="Q5" s="141" t="s">
        <v>19</v>
      </c>
      <c r="R5" s="150"/>
      <c r="S5" s="134"/>
      <c r="T5" s="107"/>
    </row>
    <row r="6" spans="1:20" s="12" customFormat="1" ht="150.75" customHeight="1" thickBot="1">
      <c r="A6" s="115"/>
      <c r="B6" s="115"/>
      <c r="C6" s="118"/>
      <c r="D6" s="118"/>
      <c r="E6" s="118"/>
      <c r="F6" s="122"/>
      <c r="G6" s="120"/>
      <c r="H6" s="122"/>
      <c r="I6" s="124"/>
      <c r="J6" s="126"/>
      <c r="K6" s="128"/>
      <c r="L6" s="115"/>
      <c r="M6" s="122"/>
      <c r="N6" s="130"/>
      <c r="O6" s="132"/>
      <c r="P6" s="144"/>
      <c r="Q6" s="142"/>
      <c r="R6" s="151"/>
      <c r="S6" s="135"/>
      <c r="T6" s="108"/>
    </row>
    <row r="7" spans="1:20" s="27" customFormat="1" ht="16" thickTop="1">
      <c r="A7" s="13"/>
      <c r="B7" s="14"/>
      <c r="C7" s="15"/>
      <c r="D7" s="16"/>
      <c r="E7" s="17"/>
      <c r="F7" s="18"/>
      <c r="G7" s="19"/>
      <c r="H7" s="18"/>
      <c r="I7" s="20"/>
      <c r="J7" s="21"/>
      <c r="K7" s="22"/>
      <c r="L7" s="23"/>
      <c r="M7" s="18"/>
      <c r="N7" s="20"/>
      <c r="O7" s="24"/>
      <c r="P7" s="20"/>
      <c r="Q7" s="20"/>
      <c r="R7" s="25"/>
      <c r="S7" s="25">
        <f>R7+30</f>
        <v>30</v>
      </c>
      <c r="T7" s="26"/>
    </row>
    <row r="8" spans="1:20" s="27" customFormat="1" ht="15">
      <c r="A8" s="28"/>
      <c r="B8" s="29"/>
      <c r="C8" s="30"/>
      <c r="D8" s="31"/>
      <c r="E8" s="32"/>
      <c r="F8" s="33"/>
      <c r="G8" s="34"/>
      <c r="H8" s="33"/>
      <c r="I8" s="35"/>
      <c r="J8" s="36"/>
      <c r="K8" s="37"/>
      <c r="L8" s="38"/>
      <c r="M8" s="33"/>
      <c r="N8" s="35"/>
      <c r="O8" s="39"/>
      <c r="P8" s="35"/>
      <c r="Q8" s="35"/>
      <c r="R8" s="40"/>
      <c r="S8" s="40">
        <f t="shared" ref="S8:S15" si="0">R8+30</f>
        <v>30</v>
      </c>
      <c r="T8" s="41"/>
    </row>
    <row r="9" spans="1:20" s="27" customFormat="1" ht="15">
      <c r="A9" s="28"/>
      <c r="B9" s="29"/>
      <c r="C9" s="30"/>
      <c r="D9" s="31"/>
      <c r="E9" s="32"/>
      <c r="F9" s="33"/>
      <c r="G9" s="34"/>
      <c r="H9" s="33"/>
      <c r="I9" s="35"/>
      <c r="J9" s="36"/>
      <c r="K9" s="37"/>
      <c r="L9" s="38"/>
      <c r="M9" s="33"/>
      <c r="N9" s="35"/>
      <c r="O9" s="39"/>
      <c r="P9" s="35"/>
      <c r="Q9" s="35"/>
      <c r="R9" s="40"/>
      <c r="S9" s="40">
        <f t="shared" si="0"/>
        <v>30</v>
      </c>
      <c r="T9" s="41"/>
    </row>
    <row r="10" spans="1:20" s="27" customFormat="1" ht="15.75" customHeight="1">
      <c r="A10" s="28"/>
      <c r="B10" s="29"/>
      <c r="C10" s="30"/>
      <c r="D10" s="31"/>
      <c r="E10" s="32"/>
      <c r="F10" s="33"/>
      <c r="G10" s="34"/>
      <c r="H10" s="33"/>
      <c r="I10" s="35"/>
      <c r="J10" s="36"/>
      <c r="K10" s="37"/>
      <c r="L10" s="38"/>
      <c r="M10" s="33"/>
      <c r="N10" s="35"/>
      <c r="O10" s="39"/>
      <c r="P10" s="35"/>
      <c r="Q10" s="35"/>
      <c r="R10" s="40"/>
      <c r="S10" s="40">
        <f t="shared" si="0"/>
        <v>30</v>
      </c>
      <c r="T10" s="41"/>
    </row>
    <row r="11" spans="1:20" s="27" customFormat="1" ht="12.75" customHeight="1">
      <c r="A11" s="28"/>
      <c r="B11" s="29"/>
      <c r="C11" s="30"/>
      <c r="D11" s="31"/>
      <c r="E11" s="32"/>
      <c r="F11" s="33"/>
      <c r="G11" s="34"/>
      <c r="H11" s="33"/>
      <c r="I11" s="35"/>
      <c r="J11" s="36"/>
      <c r="K11" s="37"/>
      <c r="L11" s="38"/>
      <c r="M11" s="33"/>
      <c r="N11" s="35"/>
      <c r="O11" s="39"/>
      <c r="P11" s="35"/>
      <c r="Q11" s="35"/>
      <c r="R11" s="40"/>
      <c r="S11" s="40">
        <f t="shared" si="0"/>
        <v>30</v>
      </c>
      <c r="T11" s="41"/>
    </row>
    <row r="12" spans="1:20" s="27" customFormat="1" ht="13.5" customHeight="1">
      <c r="A12" s="28"/>
      <c r="B12" s="29"/>
      <c r="C12" s="30"/>
      <c r="D12" s="31"/>
      <c r="E12" s="32"/>
      <c r="F12" s="33"/>
      <c r="G12" s="34"/>
      <c r="H12" s="33"/>
      <c r="I12" s="35"/>
      <c r="J12" s="36"/>
      <c r="K12" s="37"/>
      <c r="L12" s="38"/>
      <c r="M12" s="33"/>
      <c r="N12" s="35"/>
      <c r="O12" s="39"/>
      <c r="P12" s="35"/>
      <c r="Q12" s="35"/>
      <c r="R12" s="40"/>
      <c r="S12" s="40">
        <f t="shared" si="0"/>
        <v>30</v>
      </c>
      <c r="T12" s="41"/>
    </row>
    <row r="13" spans="1:20" s="27" customFormat="1" ht="15.75" customHeight="1">
      <c r="A13" s="28"/>
      <c r="B13" s="29"/>
      <c r="C13" s="30"/>
      <c r="D13" s="31"/>
      <c r="E13" s="32"/>
      <c r="F13" s="33"/>
      <c r="G13" s="34"/>
      <c r="H13" s="33"/>
      <c r="I13" s="35"/>
      <c r="J13" s="36"/>
      <c r="K13" s="37"/>
      <c r="L13" s="38"/>
      <c r="M13" s="33"/>
      <c r="N13" s="35"/>
      <c r="O13" s="39"/>
      <c r="P13" s="35"/>
      <c r="Q13" s="35"/>
      <c r="R13" s="40"/>
      <c r="S13" s="40">
        <f t="shared" si="0"/>
        <v>30</v>
      </c>
      <c r="T13" s="41"/>
    </row>
    <row r="14" spans="1:20" s="27" customFormat="1" ht="15">
      <c r="A14" s="28"/>
      <c r="B14" s="29"/>
      <c r="C14" s="30"/>
      <c r="D14" s="31"/>
      <c r="E14" s="32"/>
      <c r="F14" s="33"/>
      <c r="G14" s="34"/>
      <c r="H14" s="33"/>
      <c r="I14" s="35"/>
      <c r="J14" s="36"/>
      <c r="K14" s="37"/>
      <c r="L14" s="38"/>
      <c r="M14" s="33"/>
      <c r="N14" s="35"/>
      <c r="O14" s="39"/>
      <c r="P14" s="35"/>
      <c r="Q14" s="35"/>
      <c r="R14" s="30"/>
      <c r="S14" s="40">
        <f t="shared" si="0"/>
        <v>30</v>
      </c>
      <c r="T14" s="29"/>
    </row>
    <row r="15" spans="1:20" s="53" customFormat="1" ht="16" thickBot="1">
      <c r="A15" s="42"/>
      <c r="B15" s="43"/>
      <c r="C15" s="44"/>
      <c r="D15" s="45"/>
      <c r="E15" s="46"/>
      <c r="F15" s="47"/>
      <c r="G15" s="48"/>
      <c r="H15" s="47"/>
      <c r="I15" s="49"/>
      <c r="J15" s="50"/>
      <c r="K15" s="45"/>
      <c r="L15" s="45"/>
      <c r="M15" s="47"/>
      <c r="N15" s="49"/>
      <c r="O15" s="51"/>
      <c r="P15" s="49"/>
      <c r="Q15" s="49"/>
      <c r="R15" s="44"/>
      <c r="S15" s="52">
        <f t="shared" si="0"/>
        <v>30</v>
      </c>
      <c r="T15" s="43"/>
    </row>
    <row r="16" spans="1:20" ht="14" thickTop="1"/>
    <row r="17" spans="6:19">
      <c r="F17" s="2"/>
      <c r="G17" s="2"/>
      <c r="H17" s="2"/>
      <c r="I17" s="2"/>
      <c r="J17" s="2"/>
      <c r="K17" s="6"/>
      <c r="L17" s="6"/>
      <c r="N17" s="2"/>
      <c r="O17" s="2"/>
      <c r="P17" s="2"/>
      <c r="Q17" s="2"/>
      <c r="R17" s="2"/>
      <c r="S17" s="8"/>
    </row>
    <row r="18" spans="6:19">
      <c r="G18" s="3"/>
      <c r="I18" s="2"/>
      <c r="J18" s="5"/>
      <c r="K18" s="6"/>
      <c r="L18" s="6"/>
      <c r="M18" s="4"/>
      <c r="N18" s="4"/>
    </row>
    <row r="19" spans="6:19">
      <c r="G19" s="3"/>
      <c r="I19" s="2"/>
      <c r="J19" s="5"/>
      <c r="K19" s="6"/>
      <c r="L19" s="6"/>
      <c r="M19" s="4"/>
      <c r="N19" s="4"/>
    </row>
    <row r="20" spans="6:19">
      <c r="G20" s="3"/>
      <c r="I20" s="2"/>
      <c r="J20" s="5"/>
      <c r="K20" s="6"/>
      <c r="L20" s="6"/>
      <c r="M20" s="4"/>
      <c r="N20" s="4"/>
    </row>
    <row r="21" spans="6:19">
      <c r="G21" s="3"/>
      <c r="I21" s="2"/>
      <c r="J21" s="5"/>
      <c r="K21" s="6"/>
      <c r="L21" s="6"/>
      <c r="M21" s="4"/>
      <c r="N21" s="4"/>
    </row>
    <row r="22" spans="6:19">
      <c r="G22" s="3"/>
      <c r="I22" s="2"/>
      <c r="J22" s="5"/>
      <c r="K22" s="6"/>
      <c r="L22" s="6"/>
      <c r="M22" s="4"/>
      <c r="N22" s="4"/>
    </row>
    <row r="23" spans="6:19">
      <c r="G23" s="3"/>
      <c r="I23" s="2"/>
      <c r="J23" s="5"/>
      <c r="K23" s="6"/>
      <c r="L23" s="6"/>
      <c r="M23" s="4"/>
      <c r="N23" s="4"/>
    </row>
    <row r="24" spans="6:19">
      <c r="G24" s="3"/>
      <c r="I24" s="2"/>
      <c r="J24" s="5"/>
      <c r="K24" s="6"/>
      <c r="L24" s="6"/>
      <c r="M24" s="4"/>
      <c r="N24" s="4"/>
    </row>
    <row r="25" spans="6:19">
      <c r="G25" s="3"/>
      <c r="I25" s="2"/>
      <c r="J25" s="5"/>
      <c r="K25" s="6"/>
      <c r="L25" s="6"/>
      <c r="M25" s="4"/>
      <c r="N25" s="4"/>
    </row>
    <row r="26" spans="6:19">
      <c r="G26" s="3"/>
      <c r="I26" s="2"/>
      <c r="J26" s="5"/>
      <c r="K26" s="6"/>
      <c r="L26" s="6"/>
      <c r="M26" s="4"/>
      <c r="N26" s="4"/>
    </row>
    <row r="27" spans="6:19">
      <c r="G27" s="3"/>
      <c r="I27" s="2"/>
      <c r="J27" s="5"/>
      <c r="K27" s="6"/>
      <c r="L27" s="6"/>
      <c r="M27" s="4"/>
      <c r="N27" s="4"/>
    </row>
    <row r="28" spans="6:19">
      <c r="G28" s="3"/>
      <c r="I28" s="2"/>
      <c r="J28" s="5"/>
      <c r="K28" s="6"/>
      <c r="L28" s="6"/>
      <c r="M28" s="4"/>
      <c r="N28" s="4"/>
    </row>
    <row r="29" spans="6:19">
      <c r="G29" s="3"/>
      <c r="I29" s="2"/>
      <c r="J29" s="5"/>
      <c r="K29" s="6"/>
      <c r="L29" s="6"/>
      <c r="M29" s="4"/>
      <c r="N29" s="4"/>
    </row>
    <row r="30" spans="6:19">
      <c r="G30" s="3"/>
      <c r="I30" s="2"/>
      <c r="J30" s="5"/>
      <c r="K30" s="6"/>
      <c r="L30" s="6"/>
      <c r="M30" s="4"/>
      <c r="N30" s="4"/>
    </row>
    <row r="31" spans="6:19">
      <c r="G31" s="3"/>
      <c r="I31" s="2"/>
      <c r="J31" s="5"/>
      <c r="K31" s="6"/>
      <c r="L31" s="6"/>
      <c r="M31" s="4"/>
      <c r="N31" s="4"/>
    </row>
    <row r="32" spans="6:19">
      <c r="G32" s="3"/>
      <c r="I32" s="2"/>
      <c r="J32" s="5"/>
      <c r="K32" s="6"/>
      <c r="L32" s="6"/>
      <c r="M32" s="4"/>
      <c r="N32" s="4"/>
    </row>
    <row r="33" spans="7:14">
      <c r="G33" s="3"/>
      <c r="I33" s="2"/>
      <c r="J33" s="5"/>
      <c r="K33" s="6"/>
      <c r="L33" s="6"/>
      <c r="M33" s="4"/>
      <c r="N33" s="4"/>
    </row>
    <row r="34" spans="7:14">
      <c r="G34" s="3"/>
      <c r="I34" s="2"/>
      <c r="J34" s="5"/>
      <c r="K34" s="6"/>
      <c r="L34" s="6"/>
      <c r="M34" s="4"/>
      <c r="N34" s="4"/>
    </row>
    <row r="35" spans="7:14">
      <c r="G35" s="3"/>
      <c r="I35" s="2"/>
      <c r="J35" s="5"/>
      <c r="K35" s="6"/>
      <c r="L35" s="6"/>
      <c r="M35" s="4"/>
      <c r="N35" s="4"/>
    </row>
    <row r="36" spans="7:14">
      <c r="G36" s="3"/>
      <c r="I36" s="2"/>
      <c r="J36" s="5"/>
      <c r="K36" s="6"/>
      <c r="L36" s="6"/>
      <c r="M36" s="4"/>
      <c r="N36" s="4"/>
    </row>
    <row r="37" spans="7:14">
      <c r="G37" s="3"/>
      <c r="I37" s="2"/>
      <c r="J37" s="5"/>
      <c r="K37" s="6"/>
      <c r="L37" s="6"/>
      <c r="M37" s="4"/>
      <c r="N37" s="4"/>
    </row>
    <row r="38" spans="7:14">
      <c r="G38" s="3"/>
      <c r="I38" s="2"/>
      <c r="J38" s="5"/>
      <c r="K38" s="6"/>
      <c r="L38" s="6"/>
      <c r="M38" s="4"/>
      <c r="N38" s="4"/>
    </row>
    <row r="39" spans="7:14">
      <c r="G39" s="3"/>
      <c r="I39" s="2"/>
      <c r="J39" s="5"/>
      <c r="K39" s="6"/>
      <c r="L39" s="6"/>
      <c r="M39" s="4"/>
      <c r="N39" s="4"/>
    </row>
    <row r="40" spans="7:14">
      <c r="G40" s="3"/>
      <c r="I40" s="2"/>
      <c r="J40" s="5"/>
      <c r="K40" s="6"/>
      <c r="L40" s="6"/>
      <c r="M40" s="4"/>
      <c r="N40" s="4"/>
    </row>
    <row r="41" spans="7:14">
      <c r="G41" s="3"/>
      <c r="I41" s="2"/>
      <c r="J41" s="5"/>
      <c r="K41" s="6"/>
      <c r="L41" s="6"/>
      <c r="M41" s="4"/>
      <c r="N41" s="4"/>
    </row>
    <row r="42" spans="7:14">
      <c r="G42" s="3"/>
      <c r="I42" s="2"/>
      <c r="J42" s="5"/>
      <c r="K42" s="6"/>
      <c r="L42" s="6"/>
      <c r="M42" s="4"/>
      <c r="N42" s="4"/>
    </row>
    <row r="43" spans="7:14">
      <c r="G43" s="3"/>
      <c r="I43" s="2"/>
      <c r="J43" s="5"/>
      <c r="K43" s="6"/>
      <c r="L43" s="6"/>
      <c r="M43" s="4"/>
      <c r="N43" s="4"/>
    </row>
    <row r="44" spans="7:14">
      <c r="G44" s="3"/>
      <c r="I44" s="2"/>
      <c r="J44" s="5"/>
      <c r="K44" s="6"/>
      <c r="L44" s="6"/>
      <c r="M44" s="4"/>
      <c r="N44" s="4"/>
    </row>
    <row r="45" spans="7:14">
      <c r="G45" s="3"/>
      <c r="I45" s="2"/>
      <c r="J45" s="5"/>
      <c r="K45" s="6"/>
      <c r="L45" s="6"/>
      <c r="M45" s="4"/>
      <c r="N45" s="4"/>
    </row>
    <row r="46" spans="7:14">
      <c r="G46" s="3"/>
      <c r="I46" s="2"/>
      <c r="J46" s="5"/>
      <c r="K46" s="6"/>
      <c r="L46" s="6"/>
      <c r="M46" s="4"/>
      <c r="N46" s="4"/>
    </row>
    <row r="47" spans="7:14">
      <c r="G47" s="3"/>
      <c r="I47" s="2"/>
      <c r="J47" s="5"/>
      <c r="K47" s="6"/>
      <c r="L47" s="6"/>
      <c r="M47" s="4"/>
      <c r="N47" s="4"/>
    </row>
    <row r="48" spans="7:14">
      <c r="G48" s="3"/>
      <c r="I48" s="2"/>
      <c r="J48" s="5"/>
      <c r="K48" s="6"/>
      <c r="L48" s="6"/>
      <c r="M48" s="4"/>
      <c r="N48" s="4"/>
    </row>
    <row r="49" spans="7:14">
      <c r="G49" s="3"/>
      <c r="I49" s="2"/>
      <c r="J49" s="5"/>
      <c r="K49" s="6"/>
      <c r="L49" s="6"/>
      <c r="M49" s="4"/>
      <c r="N49" s="4"/>
    </row>
    <row r="50" spans="7:14">
      <c r="G50" s="3"/>
      <c r="I50" s="2"/>
      <c r="J50" s="5"/>
      <c r="K50" s="6"/>
      <c r="L50" s="6"/>
      <c r="M50" s="4"/>
      <c r="N50" s="4"/>
    </row>
    <row r="51" spans="7:14">
      <c r="G51" s="3"/>
      <c r="I51" s="2"/>
      <c r="J51" s="5"/>
      <c r="K51" s="6"/>
      <c r="L51" s="6"/>
      <c r="M51" s="4"/>
      <c r="N51" s="4"/>
    </row>
    <row r="52" spans="7:14">
      <c r="G52" s="3"/>
      <c r="I52" s="2"/>
      <c r="J52" s="5"/>
      <c r="K52" s="6"/>
      <c r="L52" s="6"/>
      <c r="M52" s="4"/>
      <c r="N52" s="4"/>
    </row>
    <row r="53" spans="7:14">
      <c r="G53" s="3"/>
      <c r="I53" s="2"/>
      <c r="J53" s="5"/>
      <c r="K53" s="6"/>
      <c r="L53" s="6"/>
      <c r="M53" s="4"/>
      <c r="N53" s="4"/>
    </row>
    <row r="54" spans="7:14">
      <c r="G54" s="3"/>
      <c r="I54" s="2"/>
      <c r="J54" s="5"/>
      <c r="K54" s="6"/>
      <c r="L54" s="6"/>
      <c r="M54" s="4"/>
      <c r="N54" s="4"/>
    </row>
    <row r="55" spans="7:14">
      <c r="G55" s="3"/>
      <c r="I55" s="2"/>
      <c r="J55" s="5"/>
      <c r="K55" s="6"/>
      <c r="L55" s="6"/>
      <c r="M55" s="4"/>
      <c r="N55" s="4"/>
    </row>
    <row r="56" spans="7:14">
      <c r="G56" s="3"/>
      <c r="I56" s="2"/>
      <c r="J56" s="5"/>
      <c r="K56" s="6"/>
      <c r="L56" s="6"/>
      <c r="M56" s="4"/>
      <c r="N56" s="4"/>
    </row>
    <row r="57" spans="7:14">
      <c r="G57" s="3"/>
      <c r="I57" s="2"/>
      <c r="J57" s="5"/>
      <c r="K57" s="6"/>
      <c r="L57" s="6"/>
      <c r="M57" s="4"/>
      <c r="N57" s="4"/>
    </row>
    <row r="58" spans="7:14">
      <c r="G58" s="3"/>
      <c r="I58" s="2"/>
      <c r="J58" s="5"/>
      <c r="K58" s="6"/>
      <c r="L58" s="6"/>
      <c r="M58" s="4"/>
      <c r="N58" s="4"/>
    </row>
    <row r="59" spans="7:14">
      <c r="G59" s="3"/>
      <c r="I59" s="2"/>
      <c r="J59" s="5"/>
      <c r="K59" s="6"/>
      <c r="L59" s="6"/>
      <c r="M59" s="4"/>
      <c r="N59" s="4"/>
    </row>
    <row r="60" spans="7:14">
      <c r="G60" s="3"/>
      <c r="I60" s="2"/>
      <c r="J60" s="5"/>
      <c r="K60" s="6"/>
      <c r="L60" s="6"/>
      <c r="M60" s="4"/>
      <c r="N60" s="4"/>
    </row>
    <row r="61" spans="7:14">
      <c r="G61" s="3"/>
      <c r="I61" s="2"/>
      <c r="J61" s="5"/>
      <c r="K61" s="6"/>
      <c r="L61" s="6"/>
      <c r="M61" s="4"/>
      <c r="N61" s="4"/>
    </row>
    <row r="62" spans="7:14">
      <c r="G62" s="3"/>
      <c r="I62" s="2"/>
      <c r="J62" s="5"/>
      <c r="K62" s="6"/>
      <c r="L62" s="6"/>
      <c r="M62" s="4"/>
      <c r="N62" s="4"/>
    </row>
    <row r="63" spans="7:14">
      <c r="G63" s="3"/>
      <c r="I63" s="2"/>
      <c r="J63" s="5"/>
      <c r="K63" s="6"/>
      <c r="L63" s="6"/>
      <c r="M63" s="4"/>
      <c r="N63" s="4"/>
    </row>
    <row r="64" spans="7:14">
      <c r="G64" s="3"/>
      <c r="I64" s="2"/>
      <c r="J64" s="5"/>
      <c r="K64" s="6"/>
      <c r="L64" s="6"/>
      <c r="M64" s="4"/>
      <c r="N64" s="4"/>
    </row>
    <row r="65" spans="7:14">
      <c r="G65" s="3"/>
      <c r="I65" s="2"/>
      <c r="J65" s="5"/>
      <c r="K65" s="6"/>
      <c r="L65" s="6"/>
      <c r="M65" s="4"/>
      <c r="N65" s="4"/>
    </row>
    <row r="66" spans="7:14">
      <c r="G66" s="3"/>
      <c r="I66" s="2"/>
      <c r="J66" s="5"/>
      <c r="K66" s="6"/>
      <c r="L66" s="6"/>
      <c r="M66" s="4"/>
      <c r="N66" s="4"/>
    </row>
    <row r="67" spans="7:14">
      <c r="G67" s="3"/>
      <c r="I67" s="2"/>
      <c r="J67" s="5"/>
      <c r="K67" s="6"/>
      <c r="L67" s="6"/>
      <c r="M67" s="4"/>
      <c r="N67" s="4"/>
    </row>
    <row r="68" spans="7:14">
      <c r="G68" s="3"/>
      <c r="I68" s="2"/>
      <c r="J68" s="5"/>
      <c r="K68" s="6"/>
      <c r="L68" s="6"/>
      <c r="M68" s="4"/>
      <c r="N68" s="4"/>
    </row>
    <row r="69" spans="7:14">
      <c r="G69" s="3"/>
      <c r="I69" s="2"/>
      <c r="J69" s="5"/>
      <c r="K69" s="6"/>
      <c r="L69" s="6"/>
      <c r="M69" s="4"/>
      <c r="N69" s="4"/>
    </row>
  </sheetData>
  <mergeCells count="26">
    <mergeCell ref="S3:S6"/>
    <mergeCell ref="F4:K4"/>
    <mergeCell ref="M4:Q4"/>
    <mergeCell ref="F5:F6"/>
    <mergeCell ref="Q5:Q6"/>
    <mergeCell ref="P5:P6"/>
    <mergeCell ref="F3:K3"/>
    <mergeCell ref="L3:L6"/>
    <mergeCell ref="M3:Q3"/>
    <mergeCell ref="R3:R6"/>
    <mergeCell ref="T3:T6"/>
    <mergeCell ref="A1:F1"/>
    <mergeCell ref="R1:S1"/>
    <mergeCell ref="A3:A6"/>
    <mergeCell ref="B3:B6"/>
    <mergeCell ref="C3:C6"/>
    <mergeCell ref="D3:D6"/>
    <mergeCell ref="E3:E6"/>
    <mergeCell ref="G5:G6"/>
    <mergeCell ref="H5:H6"/>
    <mergeCell ref="I5:I6"/>
    <mergeCell ref="J5:J6"/>
    <mergeCell ref="K5:K6"/>
    <mergeCell ref="M5:M6"/>
    <mergeCell ref="N5:N6"/>
    <mergeCell ref="O5:O6"/>
  </mergeCells>
  <phoneticPr fontId="19" type="noConversion"/>
  <pageMargins left="0.7" right="0.7" top="0.75" bottom="0.75" header="0.3" footer="0.3"/>
  <pageSetup scale="79" orientation="landscape" horizontalDpi="4294967292" verticalDpi="4294967292"/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workbookViewId="0">
      <selection activeCell="F14" sqref="F14"/>
    </sheetView>
  </sheetViews>
  <sheetFormatPr baseColWidth="10" defaultColWidth="8.83203125" defaultRowHeight="15" x14ac:dyDescent="0"/>
  <cols>
    <col min="1" max="1" width="12.5" style="54" customWidth="1"/>
    <col min="2" max="3" width="8.83203125" style="54"/>
    <col min="4" max="4" width="33.33203125" style="54" bestFit="1" customWidth="1"/>
    <col min="5" max="5" width="12.6640625" style="55" customWidth="1"/>
    <col min="6" max="7" width="12.6640625" style="54" customWidth="1"/>
    <col min="8" max="8" width="12.6640625" style="55" customWidth="1"/>
    <col min="9" max="15" width="12.6640625" style="54" customWidth="1"/>
    <col min="16" max="16384" width="8.83203125" style="54"/>
  </cols>
  <sheetData>
    <row r="1" spans="1:56">
      <c r="A1" s="54" t="s">
        <v>125</v>
      </c>
    </row>
    <row r="2" spans="1:56">
      <c r="A2" s="54" t="s">
        <v>126</v>
      </c>
      <c r="E2" s="54"/>
      <c r="F2" s="56"/>
      <c r="G2" s="56"/>
      <c r="R2" s="75"/>
      <c r="S2" s="75"/>
      <c r="T2" s="78"/>
      <c r="U2" s="92"/>
      <c r="V2" s="92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</row>
    <row r="3" spans="1:56">
      <c r="A3" s="54" t="s">
        <v>127</v>
      </c>
      <c r="E3" s="54"/>
      <c r="F3" s="56"/>
      <c r="G3" s="56"/>
      <c r="R3" s="75"/>
      <c r="S3" s="75"/>
      <c r="T3" s="78"/>
      <c r="U3" s="92"/>
      <c r="V3" s="9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</row>
    <row r="4" spans="1:56">
      <c r="A4" s="54" t="s">
        <v>128</v>
      </c>
      <c r="E4" s="54"/>
      <c r="F4" s="56"/>
      <c r="G4" s="56"/>
      <c r="R4" s="75"/>
      <c r="S4" s="75"/>
      <c r="T4" s="78"/>
      <c r="U4" s="92"/>
      <c r="V4" s="92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</row>
    <row r="5" spans="1:56">
      <c r="A5" s="54" t="s">
        <v>129</v>
      </c>
      <c r="E5" s="54"/>
      <c r="F5" s="56"/>
      <c r="G5" s="56"/>
      <c r="R5" s="75"/>
      <c r="S5" s="75"/>
      <c r="T5" s="78"/>
      <c r="U5" s="92"/>
      <c r="V5" s="92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56" ht="20" customHeight="1">
      <c r="A6" s="54" t="s">
        <v>130</v>
      </c>
      <c r="E6" s="54"/>
      <c r="F6" s="56"/>
      <c r="G6" s="56"/>
      <c r="R6" s="75"/>
      <c r="S6" s="75"/>
      <c r="T6" s="78"/>
      <c r="U6" s="92"/>
      <c r="V6" s="92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</row>
    <row r="7" spans="1:56" s="87" customFormat="1">
      <c r="A7" s="87" t="s">
        <v>131</v>
      </c>
      <c r="F7" s="67"/>
      <c r="G7" s="67"/>
      <c r="H7" s="68"/>
      <c r="R7" s="93"/>
      <c r="S7" s="93"/>
      <c r="T7" s="94"/>
      <c r="U7" s="92"/>
      <c r="V7" s="92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10" spans="1:56">
      <c r="E10" s="97">
        <v>42186</v>
      </c>
      <c r="F10" s="98">
        <v>42217</v>
      </c>
      <c r="G10" s="98">
        <v>42262</v>
      </c>
      <c r="H10" s="97">
        <v>42278</v>
      </c>
      <c r="I10" s="98">
        <v>42309</v>
      </c>
      <c r="J10" s="97">
        <v>42370</v>
      </c>
      <c r="K10" s="98">
        <v>42401</v>
      </c>
      <c r="L10" s="98">
        <v>42430</v>
      </c>
      <c r="M10" s="97">
        <v>42461</v>
      </c>
      <c r="N10" s="98">
        <v>42491</v>
      </c>
      <c r="O10" s="98">
        <v>42522</v>
      </c>
    </row>
    <row r="12" spans="1:56">
      <c r="B12" s="152" t="s">
        <v>90</v>
      </c>
      <c r="C12" s="152"/>
      <c r="D12" s="54" t="s">
        <v>85</v>
      </c>
      <c r="E12" s="55">
        <v>80000</v>
      </c>
      <c r="F12" s="55">
        <f>E18</f>
        <v>77115.95</v>
      </c>
      <c r="G12" s="55">
        <f t="shared" ref="G12:O12" si="0">F18</f>
        <v>77182.399999999994</v>
      </c>
      <c r="H12" s="55">
        <f t="shared" si="0"/>
        <v>77182.399999999994</v>
      </c>
      <c r="I12" s="55">
        <f t="shared" si="0"/>
        <v>77182.399999999994</v>
      </c>
      <c r="J12" s="55">
        <f t="shared" si="0"/>
        <v>77182.399999999994</v>
      </c>
      <c r="K12" s="55">
        <f t="shared" si="0"/>
        <v>77182.399999999994</v>
      </c>
      <c r="L12" s="55">
        <f t="shared" si="0"/>
        <v>77182.399999999994</v>
      </c>
      <c r="M12" s="55">
        <f t="shared" si="0"/>
        <v>77182.399999999994</v>
      </c>
      <c r="N12" s="55">
        <f t="shared" si="0"/>
        <v>77182.399999999994</v>
      </c>
      <c r="O12" s="55">
        <f t="shared" si="0"/>
        <v>77182.399999999994</v>
      </c>
    </row>
    <row r="13" spans="1:56">
      <c r="B13" s="152"/>
      <c r="C13" s="152"/>
      <c r="D13" s="54" t="s">
        <v>87</v>
      </c>
      <c r="E13" s="99">
        <v>0</v>
      </c>
      <c r="F13" s="99">
        <f>E24</f>
        <v>66.450000000000273</v>
      </c>
      <c r="G13" s="99">
        <f t="shared" ref="G13:O13" si="1">F24</f>
        <v>0</v>
      </c>
      <c r="H13" s="99">
        <f t="shared" si="1"/>
        <v>0</v>
      </c>
      <c r="I13" s="99">
        <f t="shared" si="1"/>
        <v>0</v>
      </c>
      <c r="J13" s="99">
        <f t="shared" si="1"/>
        <v>0</v>
      </c>
      <c r="K13" s="99">
        <f t="shared" si="1"/>
        <v>0</v>
      </c>
      <c r="L13" s="99">
        <f t="shared" si="1"/>
        <v>0</v>
      </c>
      <c r="M13" s="99">
        <f t="shared" si="1"/>
        <v>0</v>
      </c>
      <c r="N13" s="99">
        <f t="shared" si="1"/>
        <v>0</v>
      </c>
      <c r="O13" s="99">
        <f t="shared" si="1"/>
        <v>0</v>
      </c>
    </row>
    <row r="14" spans="1:56">
      <c r="B14" s="152"/>
      <c r="C14" s="152"/>
      <c r="D14" s="54" t="s">
        <v>88</v>
      </c>
      <c r="E14" s="55">
        <f>E12+E13</f>
        <v>80000</v>
      </c>
      <c r="F14" s="55">
        <f>F12+F13</f>
        <v>77182.399999999994</v>
      </c>
      <c r="G14" s="55">
        <f t="shared" ref="G14:O14" si="2">G12+G13</f>
        <v>77182.399999999994</v>
      </c>
      <c r="H14" s="55">
        <f t="shared" si="2"/>
        <v>77182.399999999994</v>
      </c>
      <c r="I14" s="55">
        <f t="shared" si="2"/>
        <v>77182.399999999994</v>
      </c>
      <c r="J14" s="55">
        <f t="shared" si="2"/>
        <v>77182.399999999994</v>
      </c>
      <c r="K14" s="55">
        <f t="shared" si="2"/>
        <v>77182.399999999994</v>
      </c>
      <c r="L14" s="55">
        <f t="shared" si="2"/>
        <v>77182.399999999994</v>
      </c>
      <c r="M14" s="55">
        <f t="shared" si="2"/>
        <v>77182.399999999994</v>
      </c>
      <c r="N14" s="55">
        <f t="shared" si="2"/>
        <v>77182.399999999994</v>
      </c>
      <c r="O14" s="55">
        <f t="shared" si="2"/>
        <v>77182.399999999994</v>
      </c>
    </row>
    <row r="15" spans="1:56">
      <c r="J15" s="55"/>
    </row>
    <row r="16" spans="1:56">
      <c r="B16" s="153" t="s">
        <v>91</v>
      </c>
      <c r="C16" s="152"/>
      <c r="D16" s="54" t="s">
        <v>86</v>
      </c>
      <c r="E16" s="55">
        <v>2884.05</v>
      </c>
      <c r="F16" s="55">
        <v>0</v>
      </c>
      <c r="G16" s="55"/>
      <c r="J16" s="55"/>
    </row>
    <row r="17" spans="2:15">
      <c r="B17" s="152"/>
      <c r="C17" s="152"/>
      <c r="J17" s="55"/>
    </row>
    <row r="18" spans="2:15">
      <c r="B18" s="152"/>
      <c r="C18" s="152"/>
      <c r="D18" s="54" t="s">
        <v>89</v>
      </c>
      <c r="E18" s="55">
        <f>E14-E16</f>
        <v>77115.95</v>
      </c>
      <c r="F18" s="55">
        <f>F14-F16</f>
        <v>77182.399999999994</v>
      </c>
      <c r="G18" s="55">
        <f t="shared" ref="G18:O18" si="3">G14-G16</f>
        <v>77182.399999999994</v>
      </c>
      <c r="H18" s="55">
        <f t="shared" si="3"/>
        <v>77182.399999999994</v>
      </c>
      <c r="I18" s="55">
        <f t="shared" si="3"/>
        <v>77182.399999999994</v>
      </c>
      <c r="J18" s="55">
        <f t="shared" si="3"/>
        <v>77182.399999999994</v>
      </c>
      <c r="K18" s="55">
        <f t="shared" si="3"/>
        <v>77182.399999999994</v>
      </c>
      <c r="L18" s="55">
        <f t="shared" si="3"/>
        <v>77182.399999999994</v>
      </c>
      <c r="M18" s="55">
        <f t="shared" si="3"/>
        <v>77182.399999999994</v>
      </c>
      <c r="N18" s="55">
        <f t="shared" si="3"/>
        <v>77182.399999999994</v>
      </c>
      <c r="O18" s="55">
        <f t="shared" si="3"/>
        <v>77182.399999999994</v>
      </c>
    </row>
    <row r="19" spans="2:15">
      <c r="J19" s="55"/>
    </row>
    <row r="20" spans="2:15" ht="15" customHeight="1">
      <c r="B20" s="153" t="s">
        <v>92</v>
      </c>
      <c r="C20" s="153"/>
      <c r="D20" s="54" t="s">
        <v>112</v>
      </c>
      <c r="E20" s="55">
        <v>2125</v>
      </c>
      <c r="J20" s="55"/>
    </row>
    <row r="21" spans="2:15">
      <c r="B21" s="153"/>
      <c r="C21" s="153"/>
      <c r="D21" s="54" t="s">
        <v>101</v>
      </c>
      <c r="E21" s="99">
        <v>692.6</v>
      </c>
      <c r="J21" s="55"/>
    </row>
    <row r="22" spans="2:15">
      <c r="B22" s="153"/>
      <c r="C22" s="153"/>
      <c r="D22" s="54" t="s">
        <v>93</v>
      </c>
      <c r="E22" s="99">
        <f>SUM(E20:E21)</f>
        <v>2817.6</v>
      </c>
      <c r="F22" s="99">
        <f t="shared" ref="F22:O22" si="4">SUM(F20:F21)</f>
        <v>0</v>
      </c>
      <c r="G22" s="99">
        <f t="shared" si="4"/>
        <v>0</v>
      </c>
      <c r="H22" s="99">
        <f t="shared" si="4"/>
        <v>0</v>
      </c>
      <c r="I22" s="99">
        <f t="shared" si="4"/>
        <v>0</v>
      </c>
      <c r="J22" s="99">
        <f t="shared" si="4"/>
        <v>0</v>
      </c>
      <c r="K22" s="99">
        <f t="shared" si="4"/>
        <v>0</v>
      </c>
      <c r="L22" s="99">
        <f t="shared" si="4"/>
        <v>0</v>
      </c>
      <c r="M22" s="99">
        <f t="shared" si="4"/>
        <v>0</v>
      </c>
      <c r="N22" s="99">
        <f t="shared" si="4"/>
        <v>0</v>
      </c>
      <c r="O22" s="99">
        <f t="shared" si="4"/>
        <v>0</v>
      </c>
    </row>
    <row r="23" spans="2:15">
      <c r="B23" s="153"/>
      <c r="C23" s="153"/>
      <c r="J23" s="55"/>
    </row>
    <row r="24" spans="2:15">
      <c r="D24" s="54" t="s">
        <v>94</v>
      </c>
      <c r="E24" s="55">
        <f>E16-E22</f>
        <v>66.450000000000273</v>
      </c>
      <c r="F24" s="55">
        <f t="shared" ref="F24:O24" si="5">F16-F22</f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55">
        <f t="shared" si="5"/>
        <v>0</v>
      </c>
      <c r="M24" s="55">
        <f t="shared" si="5"/>
        <v>0</v>
      </c>
      <c r="N24" s="55">
        <f t="shared" si="5"/>
        <v>0</v>
      </c>
      <c r="O24" s="55">
        <f t="shared" si="5"/>
        <v>0</v>
      </c>
    </row>
    <row r="25" spans="2:15">
      <c r="J25" s="55"/>
    </row>
    <row r="26" spans="2:15">
      <c r="J26" s="55"/>
    </row>
    <row r="27" spans="2:15">
      <c r="J27" s="55"/>
    </row>
    <row r="28" spans="2:15">
      <c r="J28" s="55"/>
    </row>
    <row r="29" spans="2:15">
      <c r="J29" s="55"/>
    </row>
  </sheetData>
  <mergeCells count="3">
    <mergeCell ref="B12:C14"/>
    <mergeCell ref="B16:C18"/>
    <mergeCell ref="B20:C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topLeftCell="A16" workbookViewId="0">
      <selection activeCell="P26" sqref="P26"/>
    </sheetView>
  </sheetViews>
  <sheetFormatPr baseColWidth="10" defaultColWidth="8.83203125" defaultRowHeight="15" x14ac:dyDescent="0"/>
  <cols>
    <col min="1" max="1" width="25.33203125" style="54" customWidth="1"/>
    <col min="2" max="2" width="23.33203125" style="54" customWidth="1"/>
    <col min="3" max="3" width="8.83203125" style="54"/>
    <col min="4" max="4" width="17.6640625" style="54" customWidth="1"/>
    <col min="5" max="5" width="16.5" style="54" customWidth="1"/>
    <col min="6" max="6" width="8.83203125" style="56"/>
    <col min="7" max="7" width="0" style="55" hidden="1" customWidth="1"/>
    <col min="8" max="8" width="10.6640625" style="54" hidden="1" customWidth="1"/>
    <col min="9" max="9" width="14" style="54" customWidth="1"/>
    <col min="10" max="10" width="12.33203125" style="54" customWidth="1"/>
    <col min="11" max="11" width="10.1640625" style="54" customWidth="1"/>
    <col min="12" max="12" width="14.5" style="54" customWidth="1"/>
    <col min="13" max="13" width="14.6640625" style="54" customWidth="1"/>
    <col min="14" max="14" width="10.6640625" style="54" customWidth="1"/>
    <col min="15" max="15" width="10" style="54" customWidth="1"/>
    <col min="16" max="16" width="17.6640625" style="54" customWidth="1"/>
    <col min="17" max="18" width="12.6640625" style="75" customWidth="1"/>
    <col min="19" max="19" width="11.1640625" style="78" bestFit="1" customWidth="1"/>
    <col min="20" max="21" width="12.6640625" style="92" customWidth="1"/>
    <col min="22" max="22" width="11.1640625" style="78" bestFit="1" customWidth="1"/>
    <col min="23" max="24" width="12.6640625" style="78" customWidth="1"/>
    <col min="25" max="25" width="11.1640625" style="78" bestFit="1" customWidth="1"/>
    <col min="26" max="27" width="12.6640625" style="78" customWidth="1"/>
    <col min="28" max="28" width="11.1640625" style="78" bestFit="1" customWidth="1"/>
    <col min="29" max="30" width="12.6640625" style="78" customWidth="1"/>
    <col min="31" max="31" width="11.1640625" style="78" bestFit="1" customWidth="1"/>
    <col min="32" max="33" width="12.6640625" style="78" customWidth="1"/>
    <col min="34" max="34" width="11.1640625" style="78" bestFit="1" customWidth="1"/>
    <col min="35" max="36" width="12.6640625" style="78" customWidth="1"/>
    <col min="37" max="37" width="11.1640625" style="78" bestFit="1" customWidth="1"/>
    <col min="38" max="39" width="12.6640625" style="78" customWidth="1"/>
    <col min="40" max="40" width="11.1640625" style="78" bestFit="1" customWidth="1"/>
    <col min="41" max="42" width="12.6640625" style="78" customWidth="1"/>
    <col min="43" max="43" width="11.1640625" style="78" bestFit="1" customWidth="1"/>
    <col min="44" max="45" width="12.6640625" style="78" customWidth="1"/>
    <col min="46" max="46" width="11.1640625" style="78" bestFit="1" customWidth="1"/>
    <col min="47" max="47" width="12.6640625" style="78" customWidth="1"/>
    <col min="48" max="48" width="12.5" style="90" customWidth="1"/>
    <col min="49" max="49" width="11.1640625" style="78" bestFit="1" customWidth="1"/>
    <col min="50" max="50" width="12.6640625" style="78" customWidth="1"/>
    <col min="51" max="55" width="8.83203125" style="78"/>
    <col min="56" max="16384" width="8.83203125" style="54"/>
  </cols>
  <sheetData>
    <row r="1" spans="1:14">
      <c r="A1" s="58" t="s">
        <v>50</v>
      </c>
      <c r="B1" s="62"/>
      <c r="D1" s="100" t="s">
        <v>42</v>
      </c>
      <c r="E1" s="100"/>
    </row>
    <row r="2" spans="1:14">
      <c r="D2" s="100" t="s">
        <v>43</v>
      </c>
      <c r="E2" s="100"/>
    </row>
    <row r="3" spans="1:14">
      <c r="A3" s="65" t="s">
        <v>67</v>
      </c>
      <c r="D3" s="100" t="s">
        <v>44</v>
      </c>
      <c r="E3" s="100"/>
    </row>
    <row r="4" spans="1:14">
      <c r="A4" s="65" t="s">
        <v>66</v>
      </c>
      <c r="D4" s="100" t="s">
        <v>45</v>
      </c>
      <c r="E4" s="100"/>
    </row>
    <row r="5" spans="1:14">
      <c r="A5" s="65" t="s">
        <v>68</v>
      </c>
      <c r="D5" s="100" t="s">
        <v>46</v>
      </c>
      <c r="E5" s="100"/>
    </row>
    <row r="6" spans="1:14">
      <c r="A6" s="65" t="s">
        <v>69</v>
      </c>
      <c r="D6" s="100" t="s">
        <v>47</v>
      </c>
      <c r="E6" s="100"/>
      <c r="N6" s="61"/>
    </row>
    <row r="7" spans="1:14">
      <c r="A7" s="65" t="s">
        <v>70</v>
      </c>
      <c r="D7" s="100" t="s">
        <v>48</v>
      </c>
      <c r="E7" s="100"/>
    </row>
    <row r="8" spans="1:14">
      <c r="A8" s="65" t="s">
        <v>72</v>
      </c>
      <c r="D8" s="100" t="s">
        <v>49</v>
      </c>
      <c r="E8" s="100"/>
    </row>
    <row r="9" spans="1:14">
      <c r="A9" s="61"/>
    </row>
    <row r="10" spans="1:14">
      <c r="A10" s="61"/>
    </row>
    <row r="11" spans="1:14">
      <c r="A11" s="58" t="s">
        <v>73</v>
      </c>
    </row>
    <row r="13" spans="1:14">
      <c r="A13" s="54" t="s">
        <v>74</v>
      </c>
    </row>
    <row r="14" spans="1:14">
      <c r="A14" s="54" t="s">
        <v>114</v>
      </c>
    </row>
    <row r="15" spans="1:14">
      <c r="A15" s="54" t="s">
        <v>75</v>
      </c>
    </row>
    <row r="16" spans="1:14">
      <c r="A16" s="54" t="s">
        <v>76</v>
      </c>
    </row>
    <row r="17" spans="1:55" ht="20" customHeight="1">
      <c r="A17" s="54" t="s">
        <v>115</v>
      </c>
    </row>
    <row r="18" spans="1:55" s="87" customFormat="1">
      <c r="A18" s="87" t="s">
        <v>77</v>
      </c>
      <c r="F18" s="67"/>
      <c r="G18" s="68"/>
      <c r="Q18" s="93"/>
      <c r="R18" s="93"/>
      <c r="S18" s="94"/>
      <c r="T18" s="92"/>
      <c r="U18" s="92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</row>
    <row r="19" spans="1:55" s="87" customFormat="1">
      <c r="A19" s="101" t="s">
        <v>116</v>
      </c>
      <c r="B19" s="102"/>
      <c r="C19" s="102"/>
      <c r="D19" s="102"/>
      <c r="E19" s="102"/>
      <c r="F19" s="102"/>
      <c r="G19" s="102"/>
      <c r="H19" s="102"/>
      <c r="Q19" s="93"/>
      <c r="R19" s="93"/>
      <c r="S19" s="94"/>
      <c r="T19" s="92"/>
      <c r="U19" s="92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</row>
    <row r="20" spans="1:55" s="105" customFormat="1">
      <c r="A20" s="104" t="s">
        <v>124</v>
      </c>
    </row>
    <row r="21" spans="1:55" s="61" customFormat="1" ht="47.5" customHeight="1">
      <c r="A21" s="54"/>
      <c r="B21" s="60" t="s">
        <v>51</v>
      </c>
      <c r="C21" s="60" t="s">
        <v>52</v>
      </c>
      <c r="D21" s="60" t="s">
        <v>54</v>
      </c>
      <c r="E21" s="60" t="s">
        <v>55</v>
      </c>
      <c r="F21" s="64" t="s">
        <v>57</v>
      </c>
      <c r="G21" s="66" t="s">
        <v>53</v>
      </c>
      <c r="H21" s="59" t="s">
        <v>56</v>
      </c>
      <c r="I21" s="60" t="s">
        <v>9</v>
      </c>
      <c r="J21" s="59" t="s">
        <v>58</v>
      </c>
      <c r="K21" s="59" t="s">
        <v>59</v>
      </c>
      <c r="L21" s="59" t="s">
        <v>60</v>
      </c>
      <c r="M21" s="59" t="s">
        <v>61</v>
      </c>
      <c r="N21" s="59" t="s">
        <v>62</v>
      </c>
      <c r="O21" s="59" t="s">
        <v>63</v>
      </c>
      <c r="P21" s="63" t="s">
        <v>78</v>
      </c>
      <c r="Q21" s="79"/>
      <c r="R21" s="79"/>
      <c r="S21" s="95"/>
      <c r="T21" s="96"/>
      <c r="U21" s="96"/>
      <c r="V21" s="95"/>
      <c r="W21" s="96"/>
      <c r="X21" s="95"/>
      <c r="Y21" s="95"/>
      <c r="Z21" s="96"/>
      <c r="AA21" s="95"/>
      <c r="AB21" s="95"/>
      <c r="AC21" s="96"/>
      <c r="AD21" s="95"/>
      <c r="AE21" s="95"/>
      <c r="AF21" s="96"/>
      <c r="AG21" s="95"/>
      <c r="AH21" s="95"/>
      <c r="AI21" s="96"/>
      <c r="AJ21" s="95"/>
      <c r="AK21" s="95"/>
      <c r="AL21" s="96"/>
      <c r="AM21" s="95"/>
      <c r="AN21" s="95"/>
      <c r="AO21" s="96"/>
      <c r="AP21" s="95"/>
      <c r="AQ21" s="95"/>
      <c r="AR21" s="96"/>
      <c r="AS21" s="95"/>
      <c r="AT21" s="95"/>
      <c r="AU21" s="96"/>
      <c r="AV21" s="95"/>
      <c r="AW21" s="95"/>
      <c r="AX21" s="96"/>
      <c r="AY21" s="95"/>
      <c r="AZ21" s="95"/>
      <c r="BA21" s="95"/>
      <c r="BB21" s="95"/>
      <c r="BC21" s="95"/>
    </row>
    <row r="22" spans="1:55">
      <c r="B22" s="69"/>
      <c r="C22" s="69"/>
      <c r="D22" s="69"/>
      <c r="E22" s="69"/>
      <c r="F22" s="56">
        <f>ROUND(D22/12,2)</f>
        <v>0</v>
      </c>
      <c r="G22" s="55">
        <f>IF(C22="DS",27.5,IF(C22="SC",132,37.5))</f>
        <v>37.5</v>
      </c>
      <c r="H22" s="55">
        <f>(G22*E22)*F22</f>
        <v>0</v>
      </c>
      <c r="I22" s="69"/>
      <c r="J22" s="70" t="str">
        <f>IF(I22="uninsured",0,IF(I22="Medicaid",G22*E22,IF(C22="SC",0,IF(C22="DS",0,"enter"))))</f>
        <v>enter</v>
      </c>
      <c r="K22" s="55" t="e">
        <f>H22-(J22*F22)</f>
        <v>#VALUE!</v>
      </c>
      <c r="L22" s="70" t="str">
        <f>IF(C22="DS",0,IF(C22="SC",0,IF(I22="uninsured",0,IF(I22="Medicaid",0,"enter"))))</f>
        <v>enter</v>
      </c>
      <c r="M22" s="55" t="e">
        <f>L22*F22</f>
        <v>#VALUE!</v>
      </c>
      <c r="N22" s="70">
        <v>500</v>
      </c>
      <c r="O22" s="55">
        <f>IF(C22="SC",0, IF(I22="uninsured",N22, IF(H22&lt;N22,H22,IF(N22&gt;M22,M22,IF(H22=N22,N22, IF(M22=N22,N22,IF(M22&gt;N22,N22)))))))</f>
        <v>0</v>
      </c>
      <c r="P22" s="71" t="e">
        <f>K22-O22</f>
        <v>#VALUE!</v>
      </c>
      <c r="T22" s="89"/>
      <c r="U22" s="75"/>
      <c r="W22" s="89"/>
      <c r="X22" s="75"/>
      <c r="Z22" s="89"/>
      <c r="AA22" s="75"/>
      <c r="AC22" s="89"/>
      <c r="AD22" s="75"/>
      <c r="AF22" s="89"/>
      <c r="AG22" s="75"/>
      <c r="AI22" s="89"/>
      <c r="AJ22" s="75"/>
      <c r="AL22" s="89"/>
      <c r="AM22" s="75"/>
      <c r="AO22" s="89"/>
      <c r="AP22" s="75"/>
      <c r="AR22" s="89"/>
      <c r="AS22" s="75"/>
      <c r="AU22" s="89"/>
      <c r="AV22" s="75"/>
      <c r="AX22" s="89"/>
      <c r="AY22" s="75"/>
    </row>
    <row r="23" spans="1:55" ht="73.25" customHeight="1">
      <c r="A23" s="72" t="s">
        <v>82</v>
      </c>
      <c r="B23" s="69"/>
      <c r="C23" s="69"/>
      <c r="D23" s="69"/>
      <c r="E23" s="69"/>
      <c r="F23" s="80">
        <f t="shared" ref="F23" si="0">ROUND(D23/12,2)</f>
        <v>0</v>
      </c>
      <c r="H23" s="55"/>
      <c r="I23" s="69"/>
      <c r="J23" s="82" t="str">
        <f>IF(I23="uninsured",0,IF(I23="Medicaid",G23*E23,IF(C23="SC",0,IF(C23="DS",0,"enter"))))</f>
        <v>enter</v>
      </c>
      <c r="K23" s="81" t="e">
        <f t="shared" ref="K23" si="1">H23-(J23*F23)</f>
        <v>#VALUE!</v>
      </c>
      <c r="L23" s="82" t="str">
        <f t="shared" ref="L23" si="2">IF(C23="DS",0,IF(C23="SC",0,IF(I23="uninsured",0,IF(I23="Medicaid",0,"enter"))))</f>
        <v>enter</v>
      </c>
      <c r="M23" s="81" t="e">
        <f t="shared" ref="M23" si="3">L23*F23</f>
        <v>#VALUE!</v>
      </c>
      <c r="N23" s="70"/>
      <c r="O23" s="81" t="e">
        <f t="shared" ref="O23" si="4">IF(C23="SC",0, IF(I23="uninsured",N23, IF(H23&lt;N23,H23,IF(N23&gt;M23,M23,IF(H23=N23,N23, IF(M23=N23,N23,IF(M23&gt;N23,N23)))))))</f>
        <v>#VALUE!</v>
      </c>
      <c r="P23" s="83" t="e">
        <f t="shared" ref="P23" si="5">K23-O23</f>
        <v>#VALUE!</v>
      </c>
      <c r="Q23" s="88"/>
      <c r="R23" s="84"/>
      <c r="S23" s="85"/>
      <c r="T23" s="86"/>
      <c r="U23" s="84"/>
      <c r="V23" s="85"/>
      <c r="W23" s="86"/>
      <c r="X23" s="84"/>
      <c r="Y23" s="85"/>
      <c r="Z23" s="86"/>
      <c r="AA23" s="84"/>
      <c r="AB23" s="85"/>
      <c r="AC23" s="86"/>
      <c r="AD23" s="84"/>
      <c r="AE23" s="85"/>
      <c r="AF23" s="86"/>
      <c r="AG23" s="84"/>
      <c r="AH23" s="85"/>
      <c r="AI23" s="86"/>
      <c r="AJ23" s="84"/>
      <c r="AK23" s="85"/>
      <c r="AL23" s="86"/>
      <c r="AM23" s="84"/>
      <c r="AN23" s="85"/>
      <c r="AO23" s="86"/>
      <c r="AP23" s="84"/>
      <c r="AQ23" s="85"/>
      <c r="AR23" s="86"/>
      <c r="AS23" s="84"/>
      <c r="AT23" s="85"/>
      <c r="AU23" s="86"/>
      <c r="AV23" s="84"/>
      <c r="AW23" s="85"/>
      <c r="AX23" s="86"/>
      <c r="AY23" s="84"/>
    </row>
    <row r="24" spans="1:55" ht="30">
      <c r="A24" s="72"/>
      <c r="H24" s="55"/>
      <c r="J24" s="55"/>
      <c r="K24" s="55"/>
      <c r="L24" s="55"/>
      <c r="M24" s="55"/>
      <c r="N24" s="55"/>
      <c r="O24" s="74" t="s">
        <v>83</v>
      </c>
      <c r="P24" s="71" t="e">
        <f>SUM(P22:P22)</f>
        <v>#VALUE!</v>
      </c>
      <c r="T24" s="89"/>
      <c r="U24" s="89"/>
      <c r="V24" s="85"/>
      <c r="W24" s="86"/>
      <c r="X24" s="86"/>
      <c r="Y24" s="85"/>
      <c r="Z24" s="86"/>
      <c r="AA24" s="86"/>
      <c r="AB24" s="85"/>
      <c r="AC24" s="86"/>
      <c r="AD24" s="86"/>
      <c r="AE24" s="85"/>
      <c r="AF24" s="86"/>
      <c r="AG24" s="86"/>
      <c r="AH24" s="85"/>
      <c r="AI24" s="86"/>
      <c r="AJ24" s="86"/>
      <c r="AK24" s="85"/>
      <c r="AL24" s="86"/>
      <c r="AM24" s="86"/>
      <c r="AN24" s="85"/>
      <c r="AO24" s="86"/>
      <c r="AP24" s="86"/>
      <c r="AQ24" s="85"/>
      <c r="AR24" s="86"/>
      <c r="AS24" s="86"/>
      <c r="AT24" s="85"/>
      <c r="AU24" s="86"/>
      <c r="AW24" s="85"/>
      <c r="AX24" s="86"/>
    </row>
    <row r="25" spans="1:55">
      <c r="A25" s="72"/>
      <c r="H25" s="55"/>
      <c r="J25" s="55"/>
      <c r="K25" s="55"/>
      <c r="L25" s="55"/>
      <c r="M25" s="73"/>
      <c r="N25" s="55"/>
      <c r="O25" s="74"/>
      <c r="P25" s="75"/>
    </row>
    <row r="26" spans="1:55">
      <c r="H26" s="55"/>
      <c r="J26" s="55"/>
      <c r="K26" s="55"/>
      <c r="L26" s="103" t="s">
        <v>84</v>
      </c>
      <c r="M26" s="103"/>
      <c r="N26" s="103"/>
      <c r="O26" s="57">
        <v>42186</v>
      </c>
      <c r="P26" s="71"/>
    </row>
    <row r="27" spans="1:55">
      <c r="H27" s="55"/>
      <c r="J27" s="55"/>
      <c r="K27" s="55"/>
      <c r="L27" s="55"/>
      <c r="M27" s="55"/>
      <c r="N27" s="55"/>
      <c r="O27" s="57">
        <v>42217</v>
      </c>
      <c r="P27" s="71"/>
    </row>
    <row r="28" spans="1:55">
      <c r="H28" s="55"/>
      <c r="J28" s="55"/>
      <c r="K28" s="55"/>
      <c r="L28" s="55"/>
      <c r="M28" s="55"/>
      <c r="N28" s="55"/>
      <c r="O28" s="57">
        <v>42248</v>
      </c>
      <c r="P28" s="71"/>
    </row>
    <row r="29" spans="1:55">
      <c r="H29" s="55"/>
      <c r="J29" s="55"/>
      <c r="K29" s="55"/>
      <c r="L29" s="55"/>
      <c r="M29" s="55"/>
      <c r="N29" s="55"/>
      <c r="O29" s="57">
        <v>42278</v>
      </c>
      <c r="P29" s="71"/>
    </row>
    <row r="30" spans="1:55">
      <c r="H30" s="55"/>
      <c r="J30" s="55"/>
      <c r="K30" s="55"/>
      <c r="L30" s="55"/>
      <c r="M30" s="55"/>
      <c r="N30" s="55"/>
      <c r="O30" s="57">
        <v>42309</v>
      </c>
      <c r="P30" s="71"/>
    </row>
    <row r="31" spans="1:55">
      <c r="H31" s="55"/>
      <c r="J31" s="55"/>
      <c r="K31" s="55"/>
      <c r="L31" s="55"/>
      <c r="M31" s="55"/>
      <c r="N31" s="55"/>
      <c r="O31" s="57">
        <v>42339</v>
      </c>
      <c r="P31" s="71"/>
    </row>
    <row r="32" spans="1:55">
      <c r="H32" s="55"/>
      <c r="J32" s="55"/>
      <c r="L32" s="55"/>
      <c r="M32" s="55"/>
      <c r="N32" s="55"/>
      <c r="O32" s="57">
        <v>42005</v>
      </c>
      <c r="P32" s="71"/>
    </row>
    <row r="33" spans="15:16">
      <c r="O33" s="57">
        <v>42036</v>
      </c>
      <c r="P33" s="76"/>
    </row>
    <row r="34" spans="15:16">
      <c r="O34" s="57">
        <v>42064</v>
      </c>
      <c r="P34" s="76"/>
    </row>
    <row r="35" spans="15:16">
      <c r="O35" s="57">
        <v>42095</v>
      </c>
      <c r="P35" s="76"/>
    </row>
    <row r="36" spans="15:16">
      <c r="O36" s="57">
        <v>42125</v>
      </c>
      <c r="P36" s="76"/>
    </row>
    <row r="37" spans="15:16">
      <c r="O37" s="57">
        <v>42156</v>
      </c>
      <c r="P37" s="76"/>
    </row>
  </sheetData>
  <mergeCells count="11">
    <mergeCell ref="D6:E6"/>
    <mergeCell ref="D1:E1"/>
    <mergeCell ref="D2:E2"/>
    <mergeCell ref="D3:E3"/>
    <mergeCell ref="D4:E4"/>
    <mergeCell ref="D5:E5"/>
    <mergeCell ref="D7:E7"/>
    <mergeCell ref="D8:E8"/>
    <mergeCell ref="A19:H19"/>
    <mergeCell ref="A20:XFD20"/>
    <mergeCell ref="L26:N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selection activeCell="F17" sqref="F17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</row>
    <row r="11" spans="1:55" ht="60">
      <c r="A11" s="58" t="s">
        <v>102</v>
      </c>
      <c r="B11" s="60" t="s">
        <v>51</v>
      </c>
      <c r="C11" s="60" t="s">
        <v>52</v>
      </c>
      <c r="D11" s="59" t="s">
        <v>78</v>
      </c>
      <c r="E11" s="59" t="s">
        <v>105</v>
      </c>
      <c r="F11" s="59" t="s">
        <v>123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workbookViewId="0">
      <selection activeCell="L26" sqref="L26"/>
    </sheetView>
  </sheetViews>
  <sheetFormatPr baseColWidth="10" defaultColWidth="8.83203125" defaultRowHeight="15" x14ac:dyDescent="0"/>
  <cols>
    <col min="1" max="1" width="12.5" style="54" customWidth="1"/>
    <col min="2" max="3" width="8.83203125" style="54"/>
    <col min="4" max="4" width="33.33203125" style="54" bestFit="1" customWidth="1"/>
    <col min="5" max="5" width="12.6640625" style="55" customWidth="1"/>
    <col min="6" max="7" width="12.6640625" style="54" customWidth="1"/>
    <col min="8" max="8" width="12.6640625" style="55" customWidth="1"/>
    <col min="9" max="15" width="12.6640625" style="54" customWidth="1"/>
    <col min="16" max="16384" width="8.83203125" style="54"/>
  </cols>
  <sheetData>
    <row r="1" spans="1:56">
      <c r="A1" s="54" t="s">
        <v>125</v>
      </c>
    </row>
    <row r="2" spans="1:56">
      <c r="A2" s="54" t="s">
        <v>126</v>
      </c>
      <c r="E2" s="54"/>
      <c r="F2" s="56"/>
      <c r="G2" s="56"/>
      <c r="R2" s="75"/>
      <c r="S2" s="75"/>
      <c r="T2" s="78"/>
      <c r="U2" s="92"/>
      <c r="V2" s="92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</row>
    <row r="3" spans="1:56">
      <c r="A3" s="54" t="s">
        <v>127</v>
      </c>
      <c r="E3" s="54"/>
      <c r="F3" s="56"/>
      <c r="G3" s="56"/>
      <c r="R3" s="75"/>
      <c r="S3" s="75"/>
      <c r="T3" s="78"/>
      <c r="U3" s="92"/>
      <c r="V3" s="9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</row>
    <row r="4" spans="1:56">
      <c r="A4" s="54" t="s">
        <v>128</v>
      </c>
      <c r="E4" s="54"/>
      <c r="F4" s="56"/>
      <c r="G4" s="56"/>
      <c r="R4" s="75"/>
      <c r="S4" s="75"/>
      <c r="T4" s="78"/>
      <c r="U4" s="92"/>
      <c r="V4" s="92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</row>
    <row r="5" spans="1:56">
      <c r="A5" s="54" t="s">
        <v>129</v>
      </c>
      <c r="E5" s="54"/>
      <c r="F5" s="56"/>
      <c r="G5" s="56"/>
      <c r="R5" s="75"/>
      <c r="S5" s="75"/>
      <c r="T5" s="78"/>
      <c r="U5" s="92"/>
      <c r="V5" s="92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56" ht="20" customHeight="1">
      <c r="A6" s="54" t="s">
        <v>130</v>
      </c>
      <c r="E6" s="54"/>
      <c r="F6" s="56"/>
      <c r="G6" s="56"/>
      <c r="R6" s="75"/>
      <c r="S6" s="75"/>
      <c r="T6" s="78"/>
      <c r="U6" s="92"/>
      <c r="V6" s="92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</row>
    <row r="7" spans="1:56" s="87" customFormat="1">
      <c r="A7" s="87" t="s">
        <v>131</v>
      </c>
      <c r="F7" s="67"/>
      <c r="G7" s="67"/>
      <c r="H7" s="68"/>
      <c r="R7" s="93"/>
      <c r="S7" s="93"/>
      <c r="T7" s="94"/>
      <c r="U7" s="92"/>
      <c r="V7" s="92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10" spans="1:56">
      <c r="E10" s="97">
        <v>42186</v>
      </c>
      <c r="F10" s="98">
        <v>42217</v>
      </c>
      <c r="G10" s="98">
        <v>42262</v>
      </c>
      <c r="H10" s="97">
        <v>42278</v>
      </c>
      <c r="I10" s="98">
        <v>42309</v>
      </c>
      <c r="J10" s="97">
        <v>42370</v>
      </c>
      <c r="K10" s="98">
        <v>42401</v>
      </c>
      <c r="L10" s="98">
        <v>42430</v>
      </c>
      <c r="M10" s="97">
        <v>42461</v>
      </c>
      <c r="N10" s="98">
        <v>42491</v>
      </c>
      <c r="O10" s="98">
        <v>42522</v>
      </c>
    </row>
    <row r="12" spans="1:56">
      <c r="B12" s="152" t="s">
        <v>90</v>
      </c>
      <c r="C12" s="152"/>
      <c r="D12" s="54" t="s">
        <v>85</v>
      </c>
      <c r="F12" s="55">
        <f>E18</f>
        <v>0</v>
      </c>
      <c r="G12" s="55">
        <f t="shared" ref="G12:O12" si="0">F18</f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55">
        <f t="shared" si="0"/>
        <v>0</v>
      </c>
      <c r="M12" s="55">
        <f t="shared" si="0"/>
        <v>0</v>
      </c>
      <c r="N12" s="55">
        <f t="shared" si="0"/>
        <v>0</v>
      </c>
      <c r="O12" s="55">
        <f t="shared" si="0"/>
        <v>0</v>
      </c>
    </row>
    <row r="13" spans="1:56">
      <c r="B13" s="152"/>
      <c r="C13" s="152"/>
      <c r="D13" s="54" t="s">
        <v>87</v>
      </c>
      <c r="E13" s="99">
        <v>0</v>
      </c>
      <c r="F13" s="99">
        <f>E24</f>
        <v>0</v>
      </c>
      <c r="G13" s="99">
        <f>F24</f>
        <v>0</v>
      </c>
      <c r="H13" s="99">
        <f t="shared" ref="H13:O13" si="1">G24</f>
        <v>0</v>
      </c>
      <c r="I13" s="99">
        <f t="shared" si="1"/>
        <v>0</v>
      </c>
      <c r="J13" s="99">
        <f t="shared" si="1"/>
        <v>0</v>
      </c>
      <c r="K13" s="99">
        <f t="shared" si="1"/>
        <v>0</v>
      </c>
      <c r="L13" s="99">
        <f t="shared" si="1"/>
        <v>0</v>
      </c>
      <c r="M13" s="99">
        <f t="shared" si="1"/>
        <v>0</v>
      </c>
      <c r="N13" s="99">
        <f t="shared" si="1"/>
        <v>0</v>
      </c>
      <c r="O13" s="99">
        <f t="shared" si="1"/>
        <v>0</v>
      </c>
    </row>
    <row r="14" spans="1:56">
      <c r="B14" s="152"/>
      <c r="C14" s="152"/>
      <c r="D14" s="54" t="s">
        <v>88</v>
      </c>
      <c r="E14" s="55">
        <f>E12+E13</f>
        <v>0</v>
      </c>
      <c r="F14" s="55">
        <f>F12+F13</f>
        <v>0</v>
      </c>
      <c r="G14" s="55">
        <f t="shared" ref="G14:O14" si="2">G12+G13</f>
        <v>0</v>
      </c>
      <c r="H14" s="55">
        <f t="shared" si="2"/>
        <v>0</v>
      </c>
      <c r="I14" s="55">
        <f t="shared" si="2"/>
        <v>0</v>
      </c>
      <c r="J14" s="55">
        <f t="shared" si="2"/>
        <v>0</v>
      </c>
      <c r="K14" s="55">
        <f t="shared" si="2"/>
        <v>0</v>
      </c>
      <c r="L14" s="55">
        <f t="shared" si="2"/>
        <v>0</v>
      </c>
      <c r="M14" s="55">
        <f t="shared" si="2"/>
        <v>0</v>
      </c>
      <c r="N14" s="55">
        <f t="shared" si="2"/>
        <v>0</v>
      </c>
      <c r="O14" s="55">
        <f t="shared" si="2"/>
        <v>0</v>
      </c>
    </row>
    <row r="15" spans="1:56">
      <c r="J15" s="55"/>
    </row>
    <row r="16" spans="1:56">
      <c r="B16" s="153" t="s">
        <v>91</v>
      </c>
      <c r="C16" s="152"/>
      <c r="D16" s="54" t="s">
        <v>86</v>
      </c>
      <c r="F16" s="55"/>
      <c r="G16" s="55"/>
      <c r="J16" s="55"/>
    </row>
    <row r="17" spans="2:15">
      <c r="B17" s="152"/>
      <c r="C17" s="152"/>
      <c r="J17" s="55"/>
    </row>
    <row r="18" spans="2:15">
      <c r="B18" s="152"/>
      <c r="C18" s="152"/>
      <c r="D18" s="54" t="s">
        <v>89</v>
      </c>
      <c r="E18" s="55">
        <f>E14-E16</f>
        <v>0</v>
      </c>
      <c r="F18" s="55">
        <f t="shared" ref="F18:O18" si="3">F14-F16</f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55">
        <f t="shared" si="3"/>
        <v>0</v>
      </c>
      <c r="O18" s="55">
        <f t="shared" si="3"/>
        <v>0</v>
      </c>
    </row>
    <row r="19" spans="2:15">
      <c r="J19" s="55"/>
    </row>
    <row r="20" spans="2:15" ht="15" customHeight="1">
      <c r="B20" s="153" t="s">
        <v>92</v>
      </c>
      <c r="C20" s="153"/>
      <c r="D20" s="54" t="s">
        <v>112</v>
      </c>
      <c r="J20" s="55"/>
    </row>
    <row r="21" spans="2:15">
      <c r="B21" s="153"/>
      <c r="C21" s="153"/>
      <c r="D21" s="54" t="s">
        <v>101</v>
      </c>
      <c r="E21" s="99"/>
      <c r="J21" s="55"/>
    </row>
    <row r="22" spans="2:15">
      <c r="B22" s="153"/>
      <c r="C22" s="153"/>
      <c r="D22" s="54" t="s">
        <v>93</v>
      </c>
      <c r="E22" s="99">
        <f>SUM(E20:E21)</f>
        <v>0</v>
      </c>
      <c r="F22" s="99">
        <f t="shared" ref="F22:O22" si="4">SUM(F20:F21)</f>
        <v>0</v>
      </c>
      <c r="G22" s="99">
        <f t="shared" si="4"/>
        <v>0</v>
      </c>
      <c r="H22" s="99">
        <f t="shared" si="4"/>
        <v>0</v>
      </c>
      <c r="I22" s="99">
        <f t="shared" si="4"/>
        <v>0</v>
      </c>
      <c r="J22" s="99">
        <f t="shared" si="4"/>
        <v>0</v>
      </c>
      <c r="K22" s="99">
        <f t="shared" si="4"/>
        <v>0</v>
      </c>
      <c r="L22" s="99">
        <f t="shared" si="4"/>
        <v>0</v>
      </c>
      <c r="M22" s="99">
        <f t="shared" si="4"/>
        <v>0</v>
      </c>
      <c r="N22" s="99">
        <f t="shared" si="4"/>
        <v>0</v>
      </c>
      <c r="O22" s="99">
        <f t="shared" si="4"/>
        <v>0</v>
      </c>
    </row>
    <row r="23" spans="2:15">
      <c r="B23" s="153"/>
      <c r="C23" s="153"/>
      <c r="J23" s="55"/>
    </row>
    <row r="24" spans="2:15">
      <c r="D24" s="54" t="s">
        <v>94</v>
      </c>
      <c r="E24" s="55">
        <f>E16-E22</f>
        <v>0</v>
      </c>
      <c r="F24" s="55">
        <f t="shared" ref="F24:O24" si="5">F16-F22</f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55">
        <f t="shared" si="5"/>
        <v>0</v>
      </c>
      <c r="M24" s="55">
        <f t="shared" si="5"/>
        <v>0</v>
      </c>
      <c r="N24" s="55">
        <f t="shared" si="5"/>
        <v>0</v>
      </c>
      <c r="O24" s="55">
        <f t="shared" si="5"/>
        <v>0</v>
      </c>
    </row>
    <row r="25" spans="2:15">
      <c r="J25" s="55"/>
    </row>
    <row r="26" spans="2:15">
      <c r="J26" s="55"/>
    </row>
    <row r="27" spans="2:15">
      <c r="J27" s="55"/>
    </row>
    <row r="28" spans="2:15">
      <c r="J28" s="55"/>
    </row>
    <row r="29" spans="2:15">
      <c r="J29" s="55"/>
    </row>
  </sheetData>
  <mergeCells count="3">
    <mergeCell ref="B12:C14"/>
    <mergeCell ref="B16:C18"/>
    <mergeCell ref="B20:C2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10" workbookViewId="0">
      <selection activeCell="Q12" sqref="Q12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102</v>
      </c>
      <c r="B11" s="60" t="s">
        <v>51</v>
      </c>
      <c r="C11" s="60" t="s">
        <v>52</v>
      </c>
      <c r="D11" s="59" t="s">
        <v>78</v>
      </c>
      <c r="E11" s="59" t="s">
        <v>103</v>
      </c>
      <c r="F11" s="59" t="s">
        <v>111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 t="s">
        <v>64</v>
      </c>
      <c r="C12" s="69" t="s">
        <v>33</v>
      </c>
      <c r="D12" s="71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 t="s">
        <v>40</v>
      </c>
      <c r="C13" s="69" t="s">
        <v>71</v>
      </c>
      <c r="D13" s="71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 t="s">
        <v>36</v>
      </c>
      <c r="C14" s="69" t="s">
        <v>65</v>
      </c>
      <c r="D14" s="71">
        <v>132</v>
      </c>
      <c r="E14" s="55">
        <v>132</v>
      </c>
      <c r="F14" s="55"/>
      <c r="G14" s="55"/>
      <c r="H14" s="55"/>
      <c r="I14" s="55"/>
      <c r="J14" s="55"/>
      <c r="K14" s="55"/>
      <c r="L14" s="55"/>
      <c r="M14" s="55"/>
      <c r="N14" s="55">
        <f t="shared" si="0"/>
        <v>132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 t="s">
        <v>37</v>
      </c>
      <c r="C15" s="69" t="s">
        <v>2</v>
      </c>
      <c r="D15" s="71">
        <v>64.95</v>
      </c>
      <c r="E15" s="55">
        <v>32</v>
      </c>
      <c r="F15" s="55">
        <v>32</v>
      </c>
      <c r="G15" s="55"/>
      <c r="H15" s="55"/>
      <c r="I15" s="55"/>
      <c r="J15" s="55"/>
      <c r="K15" s="55"/>
      <c r="L15" s="55"/>
      <c r="M15" s="55"/>
      <c r="N15" s="55">
        <f t="shared" si="0"/>
        <v>64</v>
      </c>
      <c r="O15" s="55">
        <f t="shared" si="1"/>
        <v>0</v>
      </c>
      <c r="P15" s="54" t="s">
        <v>100</v>
      </c>
      <c r="Q15" s="55">
        <f t="shared" si="3"/>
        <v>0.95000000000000284</v>
      </c>
    </row>
    <row r="16" spans="1:55">
      <c r="B16" s="69" t="s">
        <v>39</v>
      </c>
      <c r="C16" s="69" t="s">
        <v>4</v>
      </c>
      <c r="D16" s="71">
        <v>562.25</v>
      </c>
      <c r="E16" s="55">
        <v>100</v>
      </c>
      <c r="F16" s="55">
        <v>200</v>
      </c>
      <c r="G16" s="55"/>
      <c r="H16" s="55"/>
      <c r="I16" s="55"/>
      <c r="J16" s="55"/>
      <c r="K16" s="55"/>
      <c r="L16" s="55"/>
      <c r="M16" s="55"/>
      <c r="N16" s="55">
        <f t="shared" si="0"/>
        <v>300</v>
      </c>
      <c r="O16" s="55">
        <f t="shared" si="1"/>
        <v>262.25</v>
      </c>
      <c r="P16" s="54" t="s">
        <v>110</v>
      </c>
      <c r="Q16" s="55">
        <f t="shared" si="3"/>
        <v>0</v>
      </c>
    </row>
    <row r="17" spans="2:17">
      <c r="B17" s="69" t="s">
        <v>79</v>
      </c>
      <c r="C17" s="69" t="s">
        <v>33</v>
      </c>
      <c r="D17" s="71">
        <v>330</v>
      </c>
      <c r="E17" s="55">
        <v>110</v>
      </c>
      <c r="F17" s="55">
        <v>110</v>
      </c>
      <c r="G17" s="55"/>
      <c r="H17" s="55"/>
      <c r="I17" s="55"/>
      <c r="J17" s="55"/>
      <c r="K17" s="55"/>
      <c r="L17" s="55"/>
      <c r="M17" s="55"/>
      <c r="N17" s="55">
        <f t="shared" si="0"/>
        <v>220</v>
      </c>
      <c r="O17" s="55">
        <f t="shared" si="1"/>
        <v>110</v>
      </c>
      <c r="P17" s="54" t="s">
        <v>110</v>
      </c>
      <c r="Q17" s="55">
        <f t="shared" si="3"/>
        <v>0</v>
      </c>
    </row>
    <row r="18" spans="2:17">
      <c r="B18" s="69" t="s">
        <v>80</v>
      </c>
      <c r="C18" s="69" t="s">
        <v>71</v>
      </c>
      <c r="D18" s="71">
        <v>574.25</v>
      </c>
      <c r="E18" s="55">
        <v>254</v>
      </c>
      <c r="F18" s="55">
        <v>254</v>
      </c>
      <c r="G18" s="55"/>
      <c r="H18" s="55"/>
      <c r="I18" s="55"/>
      <c r="J18" s="55"/>
      <c r="K18" s="55"/>
      <c r="L18" s="55"/>
      <c r="M18" s="55"/>
      <c r="N18" s="55">
        <f t="shared" si="0"/>
        <v>508</v>
      </c>
      <c r="O18" s="55">
        <f t="shared" si="1"/>
        <v>0</v>
      </c>
      <c r="P18" s="54" t="s">
        <v>100</v>
      </c>
      <c r="Q18" s="55">
        <f t="shared" si="3"/>
        <v>66.25</v>
      </c>
    </row>
    <row r="19" spans="2:17">
      <c r="B19" s="69" t="s">
        <v>35</v>
      </c>
      <c r="C19" s="69" t="s">
        <v>65</v>
      </c>
      <c r="D19" s="71">
        <v>132</v>
      </c>
      <c r="E19" s="55">
        <v>132</v>
      </c>
      <c r="F19" s="55"/>
      <c r="G19" s="55"/>
      <c r="H19" s="55"/>
      <c r="I19" s="55"/>
      <c r="J19" s="55"/>
      <c r="K19" s="55"/>
      <c r="L19" s="55"/>
      <c r="M19" s="55"/>
      <c r="N19" s="55">
        <f t="shared" si="0"/>
        <v>132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 t="s">
        <v>38</v>
      </c>
      <c r="C20" s="69" t="s">
        <v>71</v>
      </c>
      <c r="D20" s="71">
        <v>271.25</v>
      </c>
      <c r="E20" s="55">
        <v>136</v>
      </c>
      <c r="F20" s="55">
        <v>136</v>
      </c>
      <c r="G20" s="55"/>
      <c r="H20" s="55"/>
      <c r="I20" s="55"/>
      <c r="J20" s="55"/>
      <c r="K20" s="55"/>
      <c r="L20" s="55"/>
      <c r="M20" s="55"/>
      <c r="N20" s="55">
        <f t="shared" si="0"/>
        <v>272</v>
      </c>
      <c r="O20" s="55">
        <f t="shared" si="1"/>
        <v>0</v>
      </c>
      <c r="P20" s="54" t="s">
        <v>100</v>
      </c>
      <c r="Q20" s="55">
        <f t="shared" si="3"/>
        <v>-0.75</v>
      </c>
    </row>
    <row r="21" spans="2:17">
      <c r="B21" s="69" t="s">
        <v>95</v>
      </c>
      <c r="C21" s="69" t="s">
        <v>4</v>
      </c>
      <c r="D21" s="71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 t="s">
        <v>81</v>
      </c>
      <c r="C22" s="69" t="s">
        <v>2</v>
      </c>
      <c r="D22" s="71">
        <v>385.35</v>
      </c>
      <c r="E22" s="55"/>
      <c r="F22" s="55">
        <v>215</v>
      </c>
      <c r="G22" s="55"/>
      <c r="H22" s="55"/>
      <c r="I22" s="55"/>
      <c r="J22" s="55"/>
      <c r="K22" s="55"/>
      <c r="L22" s="55"/>
      <c r="M22" s="55"/>
      <c r="N22" s="55">
        <f t="shared" si="0"/>
        <v>215</v>
      </c>
      <c r="O22" s="55">
        <f t="shared" si="1"/>
        <v>170.35000000000002</v>
      </c>
      <c r="P22" s="54" t="s">
        <v>110</v>
      </c>
      <c r="Q22" s="55">
        <f t="shared" si="3"/>
        <v>0</v>
      </c>
    </row>
    <row r="23" spans="2:17">
      <c r="B23" s="69" t="s">
        <v>96</v>
      </c>
      <c r="C23" s="69" t="s">
        <v>65</v>
      </c>
      <c r="D23" s="71">
        <v>132</v>
      </c>
      <c r="E23" s="55">
        <v>132</v>
      </c>
      <c r="F23" s="55"/>
      <c r="G23" s="55"/>
      <c r="H23" s="55"/>
      <c r="I23" s="55"/>
      <c r="J23" s="55"/>
      <c r="K23" s="55"/>
      <c r="L23" s="55"/>
      <c r="M23" s="55"/>
      <c r="N23" s="55">
        <f t="shared" si="0"/>
        <v>132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 t="s">
        <v>97</v>
      </c>
      <c r="C24" s="69" t="s">
        <v>33</v>
      </c>
      <c r="D24" s="71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 t="s">
        <v>98</v>
      </c>
      <c r="C25" s="69" t="s">
        <v>71</v>
      </c>
      <c r="D25" s="71">
        <v>300</v>
      </c>
      <c r="E25" s="55"/>
      <c r="F25" s="55">
        <v>150</v>
      </c>
      <c r="G25" s="55"/>
      <c r="H25" s="55"/>
      <c r="I25" s="55"/>
      <c r="J25" s="55"/>
      <c r="K25" s="55"/>
      <c r="L25" s="55"/>
      <c r="M25" s="55"/>
      <c r="N25" s="55">
        <f t="shared" si="0"/>
        <v>150</v>
      </c>
      <c r="O25" s="55">
        <f t="shared" si="1"/>
        <v>150</v>
      </c>
      <c r="P25" s="54" t="s">
        <v>110</v>
      </c>
      <c r="Q25" s="55">
        <f t="shared" si="3"/>
        <v>0</v>
      </c>
    </row>
    <row r="26" spans="2:17">
      <c r="B26" s="69" t="s">
        <v>99</v>
      </c>
      <c r="C26" s="69" t="s">
        <v>4</v>
      </c>
      <c r="D26" s="71">
        <v>0</v>
      </c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2884.0499999999997</v>
      </c>
      <c r="E29" s="55">
        <f t="shared" si="4"/>
        <v>1028</v>
      </c>
      <c r="F29" s="55">
        <f t="shared" si="4"/>
        <v>1097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2125</v>
      </c>
      <c r="O29" s="55">
        <f t="shared" si="4"/>
        <v>692.6</v>
      </c>
      <c r="Q29" s="55">
        <f>SUM(Q12:Q28)</f>
        <v>66.45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132</v>
      </c>
      <c r="B11" s="60" t="s">
        <v>51</v>
      </c>
      <c r="C11" s="60" t="s">
        <v>52</v>
      </c>
      <c r="D11" s="59" t="s">
        <v>78</v>
      </c>
      <c r="E11" s="59" t="s">
        <v>105</v>
      </c>
      <c r="F11" s="59" t="s">
        <v>123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7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133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7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134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8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135</v>
      </c>
      <c r="B11" s="60" t="s">
        <v>51</v>
      </c>
      <c r="C11" s="60" t="s">
        <v>52</v>
      </c>
      <c r="D11" s="63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/>
      <c r="D29" s="55"/>
      <c r="E29" s="55"/>
      <c r="F29" s="55"/>
      <c r="G29" s="55">
        <f t="shared" ref="G29:O29" si="4">SUM(G12:G28)</f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9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136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4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137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topLeftCell="A5" workbookViewId="0">
      <selection activeCell="A11" sqref="A11"/>
    </sheetView>
  </sheetViews>
  <sheetFormatPr baseColWidth="10" defaultColWidth="12.5" defaultRowHeight="15" x14ac:dyDescent="0"/>
  <cols>
    <col min="1" max="1" width="12.5" style="54"/>
    <col min="2" max="2" width="21.33203125" style="54" customWidth="1"/>
    <col min="3" max="16384" width="12.5" style="54"/>
  </cols>
  <sheetData>
    <row r="1" spans="1:55">
      <c r="A1" s="58" t="s">
        <v>73</v>
      </c>
      <c r="F1" s="56"/>
      <c r="G1" s="55"/>
      <c r="Q1" s="75"/>
      <c r="R1" s="75"/>
      <c r="S1" s="78"/>
      <c r="T1" s="92"/>
      <c r="U1" s="92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90"/>
      <c r="AW1" s="78"/>
      <c r="AX1" s="78"/>
      <c r="AY1" s="78"/>
      <c r="AZ1" s="78"/>
      <c r="BA1" s="78"/>
      <c r="BB1" s="78"/>
      <c r="BC1" s="78"/>
    </row>
    <row r="2" spans="1:55">
      <c r="F2" s="56"/>
      <c r="G2" s="55"/>
      <c r="Q2" s="75"/>
      <c r="R2" s="75"/>
      <c r="S2" s="78"/>
      <c r="T2" s="92"/>
      <c r="U2" s="9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90"/>
      <c r="AW2" s="78"/>
      <c r="AX2" s="78"/>
      <c r="AY2" s="78"/>
      <c r="AZ2" s="78"/>
      <c r="BA2" s="78"/>
      <c r="BB2" s="78"/>
      <c r="BC2" s="78"/>
    </row>
    <row r="3" spans="1:55">
      <c r="A3" s="54" t="s">
        <v>113</v>
      </c>
      <c r="F3" s="56"/>
      <c r="G3" s="55"/>
      <c r="Q3" s="75"/>
      <c r="R3" s="75"/>
      <c r="S3" s="78"/>
      <c r="T3" s="92"/>
      <c r="U3" s="9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90"/>
      <c r="AW3" s="78"/>
      <c r="AX3" s="78"/>
      <c r="AY3" s="78"/>
      <c r="AZ3" s="78"/>
      <c r="BA3" s="78"/>
      <c r="BB3" s="78"/>
      <c r="BC3" s="78"/>
    </row>
    <row r="4" spans="1:55">
      <c r="A4" s="54" t="s">
        <v>117</v>
      </c>
      <c r="F4" s="56"/>
      <c r="G4" s="55"/>
      <c r="Q4" s="75"/>
      <c r="R4" s="75"/>
      <c r="S4" s="78"/>
      <c r="T4" s="92"/>
      <c r="U4" s="9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90"/>
      <c r="AW4" s="78"/>
      <c r="AX4" s="78"/>
      <c r="AY4" s="78"/>
      <c r="AZ4" s="78"/>
      <c r="BA4" s="78"/>
      <c r="BB4" s="78"/>
      <c r="BC4" s="78"/>
    </row>
    <row r="5" spans="1:55">
      <c r="A5" s="54" t="s">
        <v>118</v>
      </c>
      <c r="F5" s="56"/>
      <c r="G5" s="55"/>
      <c r="Q5" s="75"/>
      <c r="R5" s="75"/>
      <c r="S5" s="78"/>
      <c r="T5" s="92"/>
      <c r="U5" s="9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90"/>
      <c r="AW5" s="78"/>
      <c r="AX5" s="78"/>
      <c r="AY5" s="78"/>
      <c r="AZ5" s="78"/>
      <c r="BA5" s="78"/>
      <c r="BB5" s="78"/>
      <c r="BC5" s="78"/>
    </row>
    <row r="6" spans="1:55">
      <c r="A6" s="54" t="s">
        <v>119</v>
      </c>
      <c r="F6" s="56"/>
      <c r="G6" s="55"/>
      <c r="Q6" s="75"/>
      <c r="R6" s="75"/>
      <c r="S6" s="78"/>
      <c r="T6" s="92"/>
      <c r="U6" s="9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90"/>
      <c r="AW6" s="78"/>
      <c r="AX6" s="78"/>
      <c r="AY6" s="78"/>
      <c r="AZ6" s="78"/>
      <c r="BA6" s="78"/>
      <c r="BB6" s="78"/>
      <c r="BC6" s="78"/>
    </row>
    <row r="7" spans="1:55" ht="20" customHeight="1">
      <c r="A7" s="54" t="s">
        <v>120</v>
      </c>
      <c r="F7" s="56"/>
      <c r="G7" s="55"/>
      <c r="Q7" s="75"/>
      <c r="R7" s="75"/>
      <c r="S7" s="78"/>
      <c r="T7" s="92"/>
      <c r="U7" s="92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90"/>
      <c r="AW7" s="78"/>
      <c r="AX7" s="78"/>
      <c r="AY7" s="78"/>
      <c r="AZ7" s="78"/>
      <c r="BA7" s="78"/>
      <c r="BB7" s="78"/>
      <c r="BC7" s="78"/>
    </row>
    <row r="8" spans="1:55" s="87" customFormat="1">
      <c r="A8" s="87" t="s">
        <v>121</v>
      </c>
      <c r="F8" s="67"/>
      <c r="G8" s="68"/>
      <c r="Q8" s="93"/>
      <c r="R8" s="93"/>
      <c r="S8" s="94"/>
      <c r="T8" s="92"/>
      <c r="U8" s="92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10" spans="1:55">
      <c r="A10" s="58" t="s">
        <v>122</v>
      </c>
      <c r="B10" s="54" t="s">
        <v>22</v>
      </c>
    </row>
    <row r="11" spans="1:55" ht="60">
      <c r="A11" s="58" t="s">
        <v>138</v>
      </c>
      <c r="B11" s="60" t="s">
        <v>51</v>
      </c>
      <c r="C11" s="60" t="s">
        <v>52</v>
      </c>
      <c r="D11" s="59" t="s">
        <v>78</v>
      </c>
      <c r="E11" s="59" t="s">
        <v>104</v>
      </c>
      <c r="F11" s="59" t="s">
        <v>105</v>
      </c>
      <c r="G11" s="59" t="s">
        <v>104</v>
      </c>
      <c r="H11" s="59" t="s">
        <v>104</v>
      </c>
      <c r="I11" s="59" t="s">
        <v>104</v>
      </c>
      <c r="J11" s="59" t="s">
        <v>105</v>
      </c>
      <c r="K11" s="59" t="s">
        <v>104</v>
      </c>
      <c r="L11" s="59" t="s">
        <v>104</v>
      </c>
      <c r="M11" s="59" t="s">
        <v>104</v>
      </c>
      <c r="N11" s="91" t="s">
        <v>106</v>
      </c>
      <c r="O11" s="91" t="s">
        <v>107</v>
      </c>
      <c r="P11" s="58" t="s">
        <v>109</v>
      </c>
      <c r="Q11" s="91" t="s">
        <v>94</v>
      </c>
    </row>
    <row r="12" spans="1:55">
      <c r="B12" s="69"/>
      <c r="C12" s="69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>
        <f>IF(D12=0, 0,SUM(E12:M12))</f>
        <v>0</v>
      </c>
      <c r="O12" s="55">
        <f>IF(P12="Y",0,D12-N12)</f>
        <v>0</v>
      </c>
      <c r="P12" s="54" t="str">
        <f>IF(D12=0,"Y","enter")</f>
        <v>Y</v>
      </c>
      <c r="Q12" s="55">
        <f>IF(P12="Y",D12-N12,0)</f>
        <v>0</v>
      </c>
      <c r="R12" s="55"/>
    </row>
    <row r="13" spans="1:55">
      <c r="B13" s="69"/>
      <c r="C13" s="69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>
        <f t="shared" ref="N13:N26" si="0">IF(D13=0, 0,SUM(E13:M13))</f>
        <v>0</v>
      </c>
      <c r="O13" s="55">
        <f t="shared" ref="O13:O26" si="1">IF(P13="Y",0,D13-N13)</f>
        <v>0</v>
      </c>
      <c r="P13" s="54" t="str">
        <f t="shared" ref="P13:P26" si="2">IF(D13=0,"Y","enter")</f>
        <v>Y</v>
      </c>
      <c r="Q13" s="55">
        <f t="shared" ref="Q13:Q26" si="3">IF(P13="Y",D13-N13,0)</f>
        <v>0</v>
      </c>
    </row>
    <row r="14" spans="1:55">
      <c r="B14" s="69"/>
      <c r="C14" s="69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>
        <f t="shared" si="0"/>
        <v>0</v>
      </c>
      <c r="O14" s="55">
        <f t="shared" si="1"/>
        <v>0</v>
      </c>
      <c r="P14" s="54" t="s">
        <v>100</v>
      </c>
      <c r="Q14" s="55">
        <f t="shared" si="3"/>
        <v>0</v>
      </c>
    </row>
    <row r="15" spans="1:55">
      <c r="B15" s="69"/>
      <c r="C15" s="69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>
        <f t="shared" si="0"/>
        <v>0</v>
      </c>
      <c r="O15" s="55">
        <f t="shared" si="1"/>
        <v>0</v>
      </c>
      <c r="P15" s="54" t="s">
        <v>100</v>
      </c>
      <c r="Q15" s="55">
        <f t="shared" si="3"/>
        <v>0</v>
      </c>
    </row>
    <row r="16" spans="1:55">
      <c r="B16" s="69"/>
      <c r="C16" s="69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>
        <f t="shared" si="0"/>
        <v>0</v>
      </c>
      <c r="O16" s="55">
        <f t="shared" si="1"/>
        <v>0</v>
      </c>
      <c r="P16" s="54" t="s">
        <v>110</v>
      </c>
      <c r="Q16" s="55">
        <f t="shared" si="3"/>
        <v>0</v>
      </c>
    </row>
    <row r="17" spans="2:17">
      <c r="B17" s="69"/>
      <c r="C17" s="69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>
        <f t="shared" si="0"/>
        <v>0</v>
      </c>
      <c r="O17" s="55">
        <f t="shared" si="1"/>
        <v>0</v>
      </c>
      <c r="P17" s="54" t="s">
        <v>110</v>
      </c>
      <c r="Q17" s="55">
        <f t="shared" si="3"/>
        <v>0</v>
      </c>
    </row>
    <row r="18" spans="2:17">
      <c r="B18" s="69"/>
      <c r="C18" s="69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>
        <f t="shared" si="0"/>
        <v>0</v>
      </c>
      <c r="O18" s="55">
        <f t="shared" si="1"/>
        <v>0</v>
      </c>
      <c r="P18" s="54" t="s">
        <v>100</v>
      </c>
      <c r="Q18" s="55">
        <f t="shared" si="3"/>
        <v>0</v>
      </c>
    </row>
    <row r="19" spans="2:17">
      <c r="B19" s="69"/>
      <c r="C19" s="69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>
        <f t="shared" si="0"/>
        <v>0</v>
      </c>
      <c r="O19" s="55">
        <f t="shared" si="1"/>
        <v>0</v>
      </c>
      <c r="P19" s="54" t="s">
        <v>100</v>
      </c>
      <c r="Q19" s="55">
        <f t="shared" si="3"/>
        <v>0</v>
      </c>
    </row>
    <row r="20" spans="2:17">
      <c r="B20" s="69"/>
      <c r="C20" s="69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>
        <f t="shared" si="0"/>
        <v>0</v>
      </c>
      <c r="O20" s="55">
        <f t="shared" si="1"/>
        <v>0</v>
      </c>
      <c r="P20" s="54" t="s">
        <v>100</v>
      </c>
      <c r="Q20" s="55">
        <f t="shared" si="3"/>
        <v>0</v>
      </c>
    </row>
    <row r="21" spans="2:17">
      <c r="B21" s="69"/>
      <c r="C21" s="69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>
        <f t="shared" si="0"/>
        <v>0</v>
      </c>
      <c r="O21" s="55">
        <f t="shared" si="1"/>
        <v>0</v>
      </c>
      <c r="P21" s="54" t="str">
        <f t="shared" si="2"/>
        <v>Y</v>
      </c>
      <c r="Q21" s="55">
        <f t="shared" si="3"/>
        <v>0</v>
      </c>
    </row>
    <row r="22" spans="2:17">
      <c r="B22" s="69"/>
      <c r="C22" s="69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>
        <f t="shared" si="0"/>
        <v>0</v>
      </c>
      <c r="O22" s="55">
        <f t="shared" si="1"/>
        <v>0</v>
      </c>
      <c r="P22" s="54" t="s">
        <v>110</v>
      </c>
      <c r="Q22" s="55">
        <f t="shared" si="3"/>
        <v>0</v>
      </c>
    </row>
    <row r="23" spans="2:17">
      <c r="B23" s="69"/>
      <c r="C23" s="69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>
        <f t="shared" si="0"/>
        <v>0</v>
      </c>
      <c r="O23" s="55">
        <f t="shared" si="1"/>
        <v>0</v>
      </c>
      <c r="P23" s="54" t="s">
        <v>100</v>
      </c>
      <c r="Q23" s="55">
        <f t="shared" si="3"/>
        <v>0</v>
      </c>
    </row>
    <row r="24" spans="2:17">
      <c r="B24" s="69"/>
      <c r="C24" s="69"/>
      <c r="D24" s="71"/>
      <c r="E24" s="55"/>
      <c r="F24" s="55"/>
      <c r="G24" s="55"/>
      <c r="H24" s="55"/>
      <c r="I24" s="55"/>
      <c r="J24" s="55"/>
      <c r="K24" s="55"/>
      <c r="L24" s="55"/>
      <c r="M24" s="55"/>
      <c r="N24" s="55">
        <f t="shared" si="0"/>
        <v>0</v>
      </c>
      <c r="O24" s="55">
        <f t="shared" si="1"/>
        <v>0</v>
      </c>
      <c r="P24" s="54" t="str">
        <f t="shared" si="2"/>
        <v>Y</v>
      </c>
      <c r="Q24" s="55">
        <f t="shared" si="3"/>
        <v>0</v>
      </c>
    </row>
    <row r="25" spans="2:17">
      <c r="B25" s="69"/>
      <c r="C25" s="69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>
        <f t="shared" si="0"/>
        <v>0</v>
      </c>
      <c r="O25" s="55">
        <f t="shared" si="1"/>
        <v>0</v>
      </c>
      <c r="P25" s="54" t="s">
        <v>110</v>
      </c>
      <c r="Q25" s="55">
        <f t="shared" si="3"/>
        <v>0</v>
      </c>
    </row>
    <row r="26" spans="2:17">
      <c r="B26" s="69"/>
      <c r="C26" s="69"/>
      <c r="D26" s="71"/>
      <c r="E26" s="55"/>
      <c r="F26" s="55"/>
      <c r="G26" s="55"/>
      <c r="H26" s="55"/>
      <c r="I26" s="55"/>
      <c r="J26" s="55"/>
      <c r="K26" s="55"/>
      <c r="L26" s="55"/>
      <c r="M26" s="55"/>
      <c r="N26" s="55">
        <f t="shared" si="0"/>
        <v>0</v>
      </c>
      <c r="O26" s="55">
        <f t="shared" si="1"/>
        <v>0</v>
      </c>
      <c r="P26" s="54" t="str">
        <f t="shared" si="2"/>
        <v>Y</v>
      </c>
      <c r="Q26" s="55">
        <f t="shared" si="3"/>
        <v>0</v>
      </c>
    </row>
    <row r="27" spans="2:17">
      <c r="G27" s="55"/>
      <c r="H27" s="55"/>
      <c r="L27" s="55"/>
      <c r="M27" s="55"/>
      <c r="Q27" s="55"/>
    </row>
    <row r="28" spans="2:17">
      <c r="D28" s="55"/>
      <c r="G28" s="55"/>
      <c r="H28" s="55"/>
      <c r="M28" s="55"/>
    </row>
    <row r="29" spans="2:17">
      <c r="C29" s="58" t="s">
        <v>108</v>
      </c>
      <c r="D29" s="55">
        <f t="shared" ref="D29:O29" si="4">SUM(D12:D28)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55">
        <f t="shared" si="4"/>
        <v>0</v>
      </c>
      <c r="O29" s="55">
        <f t="shared" si="4"/>
        <v>0</v>
      </c>
      <c r="Q29" s="55">
        <f>SUM(Q12:Q28)</f>
        <v>0</v>
      </c>
    </row>
    <row r="31" spans="2:17">
      <c r="Q31" s="55"/>
    </row>
    <row r="33" spans="17:17">
      <c r="Q33" s="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Pop's Providers </vt:lpstr>
      <vt:lpstr>Pop's July</vt:lpstr>
      <vt:lpstr>Pop's August</vt:lpstr>
      <vt:lpstr>Pop's Sept.</vt:lpstr>
      <vt:lpstr>Pop's Oct.</vt:lpstr>
      <vt:lpstr>Pops Nov.</vt:lpstr>
      <vt:lpstr>Pop's Dec.</vt:lpstr>
      <vt:lpstr>Pop's Jan.</vt:lpstr>
      <vt:lpstr>Pop's Feb.</vt:lpstr>
      <vt:lpstr>Pop's March</vt:lpstr>
      <vt:lpstr>Pop's April</vt:lpstr>
      <vt:lpstr>Pop.s May</vt:lpstr>
      <vt:lpstr>Pop's June</vt:lpstr>
      <vt:lpstr>Cost Share Data</vt:lpstr>
      <vt:lpstr>Balance </vt:lpstr>
      <vt:lpstr>Master Spreadsheet Template</vt:lpstr>
      <vt:lpstr>Master Monthly Invoice </vt:lpstr>
      <vt:lpstr>Balance Master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Moore</dc:creator>
  <cp:lastModifiedBy>jeanne Zielinski</cp:lastModifiedBy>
  <cp:lastPrinted>2015-07-22T17:45:01Z</cp:lastPrinted>
  <dcterms:created xsi:type="dcterms:W3CDTF">2015-04-30T15:06:34Z</dcterms:created>
  <dcterms:modified xsi:type="dcterms:W3CDTF">2015-07-22T17:45:06Z</dcterms:modified>
</cp:coreProperties>
</file>